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ravitelj\Desktop\Sjednice Općinskog vijeća\SJEDNICE 2025\MANDATNO RAZDOBLJE 2025. -2029\ZA 8. SJEDNICU OPĆINSKOG VIJEĆA\SLUŽBENI VJESNIK\"/>
    </mc:Choice>
  </mc:AlternateContent>
  <xr:revisionPtr revIDLastSave="0" documentId="13_ncr:1_{948EBFA6-A2AC-48C8-9C4E-015D23E5EA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ačun prihoda i rashoda - fin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84" i="1" l="1"/>
  <c r="F284" i="1"/>
  <c r="E285" i="1"/>
  <c r="F285" i="1"/>
  <c r="E286" i="1"/>
  <c r="F286" i="1"/>
  <c r="E288" i="1"/>
  <c r="F288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E308" i="1"/>
  <c r="E310" i="1"/>
  <c r="F310" i="1"/>
  <c r="E311" i="1"/>
  <c r="F311" i="1"/>
  <c r="E312" i="1"/>
  <c r="F312" i="1"/>
  <c r="E313" i="1"/>
  <c r="F313" i="1"/>
  <c r="E315" i="1"/>
  <c r="F315" i="1"/>
  <c r="E316" i="1"/>
  <c r="F316" i="1"/>
  <c r="E317" i="1"/>
  <c r="F317" i="1"/>
  <c r="E319" i="1"/>
  <c r="F319" i="1"/>
  <c r="E320" i="1"/>
  <c r="F320" i="1"/>
  <c r="E321" i="1"/>
  <c r="F321" i="1"/>
  <c r="E322" i="1"/>
  <c r="F322" i="1"/>
  <c r="F1066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F1058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F1050" i="1"/>
  <c r="F1049" i="1"/>
  <c r="G1048" i="1"/>
  <c r="F1048" i="1"/>
  <c r="G1047" i="1"/>
  <c r="F1047" i="1"/>
  <c r="G1046" i="1"/>
  <c r="F1046" i="1"/>
  <c r="G1045" i="1"/>
  <c r="F1045" i="1"/>
  <c r="G1044" i="1"/>
  <c r="F1044" i="1"/>
  <c r="E1043" i="1"/>
  <c r="F1043" i="1" s="1"/>
  <c r="F1042" i="1"/>
  <c r="F1041" i="1"/>
  <c r="G1040" i="1"/>
  <c r="F1040" i="1"/>
  <c r="G1039" i="1"/>
  <c r="F1039" i="1"/>
  <c r="G1038" i="1"/>
  <c r="F1038" i="1"/>
  <c r="G1037" i="1"/>
  <c r="F1037" i="1"/>
  <c r="G1036" i="1"/>
  <c r="F1036" i="1"/>
  <c r="F1035" i="1"/>
  <c r="G1034" i="1"/>
  <c r="F1034" i="1"/>
  <c r="G1033" i="1"/>
  <c r="F1033" i="1"/>
  <c r="G1032" i="1"/>
  <c r="F1032" i="1"/>
  <c r="G1031" i="1"/>
  <c r="F1031" i="1"/>
  <c r="G1030" i="1"/>
  <c r="F1030" i="1"/>
  <c r="F1029" i="1"/>
  <c r="F1028" i="1"/>
  <c r="G1027" i="1"/>
  <c r="F1027" i="1"/>
  <c r="G1026" i="1"/>
  <c r="F1026" i="1"/>
  <c r="G1025" i="1"/>
  <c r="F1025" i="1"/>
  <c r="G1024" i="1"/>
  <c r="F1024" i="1"/>
  <c r="G1023" i="1"/>
  <c r="F1023" i="1"/>
  <c r="F1022" i="1"/>
  <c r="F1021" i="1"/>
  <c r="G1020" i="1"/>
  <c r="F1020" i="1"/>
  <c r="G1019" i="1"/>
  <c r="F1019" i="1"/>
  <c r="G1018" i="1"/>
  <c r="F1018" i="1"/>
  <c r="G1017" i="1"/>
  <c r="F1017" i="1"/>
  <c r="G1016" i="1"/>
  <c r="F1016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E1009" i="1"/>
  <c r="F1009" i="1" s="1"/>
  <c r="F1008" i="1"/>
  <c r="F1006" i="1"/>
  <c r="F1003" i="1"/>
  <c r="G1002" i="1"/>
  <c r="F1002" i="1"/>
  <c r="G1001" i="1"/>
  <c r="F1001" i="1"/>
  <c r="G1000" i="1"/>
  <c r="F1000" i="1"/>
  <c r="G999" i="1"/>
  <c r="F999" i="1"/>
  <c r="G998" i="1"/>
  <c r="F998" i="1"/>
  <c r="G996" i="1"/>
  <c r="F995" i="1"/>
  <c r="F994" i="1"/>
  <c r="G993" i="1"/>
  <c r="F993" i="1"/>
  <c r="F992" i="1"/>
  <c r="F991" i="1"/>
  <c r="F990" i="1"/>
  <c r="F989" i="1"/>
  <c r="F988" i="1"/>
  <c r="F986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G965" i="1"/>
  <c r="F965" i="1"/>
  <c r="F964" i="1"/>
  <c r="F963" i="1"/>
  <c r="F962" i="1"/>
  <c r="F961" i="1"/>
  <c r="F960" i="1"/>
  <c r="F959" i="1"/>
  <c r="F958" i="1"/>
  <c r="F957" i="1"/>
  <c r="G956" i="1"/>
  <c r="F956" i="1"/>
  <c r="G955" i="1"/>
  <c r="F955" i="1"/>
  <c r="G954" i="1"/>
  <c r="F954" i="1"/>
  <c r="G953" i="1"/>
  <c r="F953" i="1"/>
  <c r="G952" i="1"/>
  <c r="F952" i="1"/>
  <c r="E951" i="1"/>
  <c r="F951" i="1" s="1"/>
  <c r="G947" i="1"/>
  <c r="G946" i="1"/>
  <c r="G945" i="1"/>
  <c r="G944" i="1"/>
  <c r="G943" i="1"/>
  <c r="G940" i="1"/>
  <c r="G939" i="1"/>
  <c r="G938" i="1"/>
  <c r="G937" i="1"/>
  <c r="G936" i="1"/>
  <c r="F935" i="1"/>
  <c r="F934" i="1"/>
  <c r="F933" i="1"/>
  <c r="F932" i="1"/>
  <c r="F931" i="1"/>
  <c r="F930" i="1"/>
  <c r="F929" i="1"/>
  <c r="F928" i="1"/>
  <c r="F927" i="1"/>
  <c r="G926" i="1"/>
  <c r="F926" i="1"/>
  <c r="G925" i="1"/>
  <c r="F925" i="1"/>
  <c r="G924" i="1"/>
  <c r="F924" i="1"/>
  <c r="G923" i="1"/>
  <c r="F923" i="1"/>
  <c r="G922" i="1"/>
  <c r="F922" i="1"/>
  <c r="G919" i="1"/>
  <c r="G918" i="1"/>
  <c r="G917" i="1"/>
  <c r="G916" i="1"/>
  <c r="G915" i="1"/>
  <c r="F914" i="1"/>
  <c r="F913" i="1"/>
  <c r="G912" i="1"/>
  <c r="F912" i="1"/>
  <c r="G911" i="1"/>
  <c r="F911" i="1"/>
  <c r="G910" i="1"/>
  <c r="F910" i="1"/>
  <c r="G909" i="1"/>
  <c r="F909" i="1"/>
  <c r="G908" i="1"/>
  <c r="F908" i="1"/>
  <c r="F907" i="1"/>
  <c r="F906" i="1"/>
  <c r="G905" i="1"/>
  <c r="F905" i="1"/>
  <c r="G904" i="1"/>
  <c r="F904" i="1"/>
  <c r="G903" i="1"/>
  <c r="F903" i="1"/>
  <c r="G902" i="1"/>
  <c r="F902" i="1"/>
  <c r="G901" i="1"/>
  <c r="F901" i="1"/>
  <c r="E900" i="1"/>
  <c r="G900" i="1" s="1"/>
  <c r="F899" i="1"/>
  <c r="F898" i="1"/>
  <c r="G897" i="1"/>
  <c r="F897" i="1"/>
  <c r="G896" i="1"/>
  <c r="F896" i="1"/>
  <c r="G895" i="1"/>
  <c r="F895" i="1"/>
  <c r="G894" i="1"/>
  <c r="F894" i="1"/>
  <c r="G893" i="1"/>
  <c r="F893" i="1"/>
  <c r="F892" i="1"/>
  <c r="F891" i="1"/>
  <c r="G890" i="1"/>
  <c r="F890" i="1"/>
  <c r="G889" i="1"/>
  <c r="F889" i="1"/>
  <c r="G888" i="1"/>
  <c r="F888" i="1"/>
  <c r="G887" i="1"/>
  <c r="F887" i="1"/>
  <c r="G886" i="1"/>
  <c r="F886" i="1"/>
  <c r="F885" i="1"/>
  <c r="F884" i="1"/>
  <c r="G883" i="1"/>
  <c r="F883" i="1"/>
  <c r="G882" i="1"/>
  <c r="F882" i="1"/>
  <c r="G881" i="1"/>
  <c r="F881" i="1"/>
  <c r="G880" i="1"/>
  <c r="F880" i="1"/>
  <c r="G879" i="1"/>
  <c r="F879" i="1"/>
  <c r="F878" i="1"/>
  <c r="F877" i="1"/>
  <c r="G876" i="1"/>
  <c r="F876" i="1"/>
  <c r="G875" i="1"/>
  <c r="F875" i="1"/>
  <c r="G874" i="1"/>
  <c r="F874" i="1"/>
  <c r="G873" i="1"/>
  <c r="F873" i="1"/>
  <c r="G872" i="1"/>
  <c r="F872" i="1"/>
  <c r="F871" i="1"/>
  <c r="F870" i="1"/>
  <c r="G869" i="1"/>
  <c r="F869" i="1"/>
  <c r="G868" i="1"/>
  <c r="F868" i="1"/>
  <c r="G867" i="1"/>
  <c r="F867" i="1"/>
  <c r="G866" i="1"/>
  <c r="F866" i="1"/>
  <c r="G865" i="1"/>
  <c r="F865" i="1"/>
  <c r="F864" i="1"/>
  <c r="F863" i="1"/>
  <c r="G862" i="1"/>
  <c r="F862" i="1"/>
  <c r="G861" i="1"/>
  <c r="F861" i="1"/>
  <c r="G860" i="1"/>
  <c r="F860" i="1"/>
  <c r="G859" i="1"/>
  <c r="F859" i="1"/>
  <c r="G858" i="1"/>
  <c r="F858" i="1"/>
  <c r="F857" i="1"/>
  <c r="F856" i="1"/>
  <c r="G855" i="1"/>
  <c r="F855" i="1"/>
  <c r="G854" i="1"/>
  <c r="F854" i="1"/>
  <c r="G853" i="1"/>
  <c r="F853" i="1"/>
  <c r="G852" i="1"/>
  <c r="F852" i="1"/>
  <c r="G851" i="1"/>
  <c r="F851" i="1"/>
  <c r="E850" i="1"/>
  <c r="G850" i="1" s="1"/>
  <c r="F849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39" i="1"/>
  <c r="G838" i="1"/>
  <c r="G837" i="1"/>
  <c r="G836" i="1"/>
  <c r="G835" i="1"/>
  <c r="F834" i="1"/>
  <c r="F833" i="1"/>
  <c r="G832" i="1"/>
  <c r="F832" i="1"/>
  <c r="G831" i="1"/>
  <c r="F831" i="1"/>
  <c r="G830" i="1"/>
  <c r="F830" i="1"/>
  <c r="G829" i="1"/>
  <c r="F829" i="1"/>
  <c r="G828" i="1"/>
  <c r="F828" i="1"/>
  <c r="E827" i="1"/>
  <c r="G827" i="1" s="1"/>
  <c r="G824" i="1"/>
  <c r="G823" i="1"/>
  <c r="G822" i="1"/>
  <c r="G821" i="1"/>
  <c r="G820" i="1"/>
  <c r="F819" i="1"/>
  <c r="F818" i="1"/>
  <c r="F817" i="1"/>
  <c r="F816" i="1"/>
  <c r="F815" i="1"/>
  <c r="F814" i="1"/>
  <c r="F813" i="1"/>
  <c r="F812" i="1"/>
  <c r="F811" i="1"/>
  <c r="G810" i="1"/>
  <c r="F810" i="1"/>
  <c r="G809" i="1"/>
  <c r="F809" i="1"/>
  <c r="G808" i="1"/>
  <c r="F808" i="1"/>
  <c r="G807" i="1"/>
  <c r="F807" i="1"/>
  <c r="G806" i="1"/>
  <c r="F806" i="1"/>
  <c r="F805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E798" i="1"/>
  <c r="F797" i="1"/>
  <c r="F796" i="1"/>
  <c r="F795" i="1"/>
  <c r="F794" i="1"/>
  <c r="F793" i="1"/>
  <c r="F792" i="1"/>
  <c r="F791" i="1"/>
  <c r="G789" i="1"/>
  <c r="G788" i="1"/>
  <c r="G787" i="1"/>
  <c r="G786" i="1"/>
  <c r="G785" i="1"/>
  <c r="G784" i="1"/>
  <c r="F783" i="1"/>
  <c r="F782" i="1"/>
  <c r="F781" i="1"/>
  <c r="F780" i="1"/>
  <c r="F779" i="1"/>
  <c r="F778" i="1"/>
  <c r="F777" i="1"/>
  <c r="G774" i="1"/>
  <c r="G773" i="1"/>
  <c r="G772" i="1"/>
  <c r="G771" i="1"/>
  <c r="G770" i="1"/>
  <c r="G769" i="1"/>
  <c r="F768" i="1"/>
  <c r="F767" i="1"/>
  <c r="G766" i="1"/>
  <c r="F766" i="1"/>
  <c r="G765" i="1"/>
  <c r="F765" i="1"/>
  <c r="G764" i="1"/>
  <c r="G763" i="1"/>
  <c r="F763" i="1"/>
  <c r="G762" i="1"/>
  <c r="F762" i="1"/>
  <c r="G761" i="1"/>
  <c r="F761" i="1"/>
  <c r="F760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0" i="1"/>
  <c r="G749" i="1"/>
  <c r="G748" i="1"/>
  <c r="G747" i="1"/>
  <c r="G746" i="1"/>
  <c r="G745" i="1"/>
  <c r="G744" i="1"/>
  <c r="G743" i="1"/>
  <c r="G742" i="1"/>
  <c r="G741" i="1"/>
  <c r="F740" i="1"/>
  <c r="F739" i="1"/>
  <c r="G738" i="1"/>
  <c r="F738" i="1"/>
  <c r="G737" i="1"/>
  <c r="F737" i="1"/>
  <c r="G736" i="1"/>
  <c r="F736" i="1"/>
  <c r="G735" i="1"/>
  <c r="F735" i="1"/>
  <c r="G734" i="1"/>
  <c r="F734" i="1"/>
  <c r="F733" i="1"/>
  <c r="F732" i="1"/>
  <c r="G731" i="1"/>
  <c r="F731" i="1"/>
  <c r="G730" i="1"/>
  <c r="F730" i="1"/>
  <c r="G729" i="1"/>
  <c r="F729" i="1"/>
  <c r="G728" i="1"/>
  <c r="F728" i="1"/>
  <c r="G727" i="1"/>
  <c r="F727" i="1"/>
  <c r="F726" i="1"/>
  <c r="F725" i="1"/>
  <c r="G724" i="1"/>
  <c r="F724" i="1"/>
  <c r="G723" i="1"/>
  <c r="F723" i="1"/>
  <c r="G722" i="1"/>
  <c r="F722" i="1"/>
  <c r="G721" i="1"/>
  <c r="F721" i="1"/>
  <c r="G720" i="1"/>
  <c r="F720" i="1"/>
  <c r="F712" i="1"/>
  <c r="F711" i="1"/>
  <c r="G710" i="1"/>
  <c r="F710" i="1"/>
  <c r="G709" i="1"/>
  <c r="F709" i="1"/>
  <c r="G708" i="1"/>
  <c r="F708" i="1"/>
  <c r="F707" i="1"/>
  <c r="G706" i="1"/>
  <c r="F706" i="1"/>
  <c r="G705" i="1"/>
  <c r="F705" i="1"/>
  <c r="F704" i="1"/>
  <c r="F703" i="1"/>
  <c r="G702" i="1"/>
  <c r="F702" i="1"/>
  <c r="G701" i="1"/>
  <c r="F701" i="1"/>
  <c r="G700" i="1"/>
  <c r="F700" i="1"/>
  <c r="F699" i="1"/>
  <c r="G698" i="1"/>
  <c r="F698" i="1"/>
  <c r="G697" i="1"/>
  <c r="F697" i="1"/>
  <c r="E696" i="1"/>
  <c r="G696" i="1" s="1"/>
  <c r="F695" i="1"/>
  <c r="F694" i="1"/>
  <c r="G693" i="1"/>
  <c r="F693" i="1"/>
  <c r="G692" i="1"/>
  <c r="F692" i="1"/>
  <c r="G691" i="1"/>
  <c r="F691" i="1"/>
  <c r="G690" i="1"/>
  <c r="F690" i="1"/>
  <c r="G689" i="1"/>
  <c r="F689" i="1"/>
  <c r="F688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E681" i="1"/>
  <c r="F681" i="1" s="1"/>
  <c r="F680" i="1"/>
  <c r="F679" i="1"/>
  <c r="G678" i="1"/>
  <c r="F678" i="1"/>
  <c r="G677" i="1"/>
  <c r="F677" i="1"/>
  <c r="G676" i="1"/>
  <c r="F676" i="1"/>
  <c r="G675" i="1"/>
  <c r="F675" i="1"/>
  <c r="G674" i="1"/>
  <c r="F674" i="1"/>
  <c r="F673" i="1"/>
  <c r="F672" i="1"/>
  <c r="G671" i="1"/>
  <c r="F671" i="1"/>
  <c r="G670" i="1"/>
  <c r="F670" i="1"/>
  <c r="G669" i="1"/>
  <c r="F669" i="1"/>
  <c r="G668" i="1"/>
  <c r="F668" i="1"/>
  <c r="G667" i="1"/>
  <c r="F667" i="1"/>
  <c r="F666" i="1"/>
  <c r="F665" i="1"/>
  <c r="G664" i="1"/>
  <c r="F664" i="1"/>
  <c r="G663" i="1"/>
  <c r="F663" i="1"/>
  <c r="G662" i="1"/>
  <c r="F662" i="1"/>
  <c r="G661" i="1"/>
  <c r="F661" i="1"/>
  <c r="G660" i="1"/>
  <c r="F660" i="1"/>
  <c r="G657" i="1"/>
  <c r="G656" i="1"/>
  <c r="G655" i="1"/>
  <c r="G654" i="1"/>
  <c r="G653" i="1"/>
  <c r="F652" i="1"/>
  <c r="F651" i="1"/>
  <c r="F650" i="1"/>
  <c r="F649" i="1"/>
  <c r="F648" i="1"/>
  <c r="F647" i="1"/>
  <c r="F646" i="1"/>
  <c r="F645" i="1"/>
  <c r="F644" i="1"/>
  <c r="G643" i="1"/>
  <c r="F643" i="1"/>
  <c r="G642" i="1"/>
  <c r="F642" i="1"/>
  <c r="G641" i="1"/>
  <c r="F641" i="1"/>
  <c r="G640" i="1"/>
  <c r="F640" i="1"/>
  <c r="G639" i="1"/>
  <c r="F639" i="1"/>
  <c r="F638" i="1"/>
  <c r="F637" i="1"/>
  <c r="G636" i="1"/>
  <c r="F636" i="1"/>
  <c r="G635" i="1"/>
  <c r="F635" i="1"/>
  <c r="G634" i="1"/>
  <c r="F634" i="1"/>
  <c r="G633" i="1"/>
  <c r="F633" i="1"/>
  <c r="G632" i="1"/>
  <c r="F632" i="1"/>
  <c r="F631" i="1"/>
  <c r="F630" i="1"/>
  <c r="G629" i="1"/>
  <c r="F629" i="1"/>
  <c r="G628" i="1"/>
  <c r="F628" i="1"/>
  <c r="G627" i="1"/>
  <c r="F627" i="1"/>
  <c r="G626" i="1"/>
  <c r="F626" i="1"/>
  <c r="G625" i="1"/>
  <c r="F625" i="1"/>
  <c r="F624" i="1"/>
  <c r="F623" i="1"/>
  <c r="G622" i="1"/>
  <c r="F622" i="1"/>
  <c r="G621" i="1"/>
  <c r="F621" i="1"/>
  <c r="G620" i="1"/>
  <c r="F620" i="1"/>
  <c r="G619" i="1"/>
  <c r="F619" i="1"/>
  <c r="G618" i="1"/>
  <c r="F618" i="1"/>
  <c r="F617" i="1"/>
  <c r="F616" i="1"/>
  <c r="G615" i="1"/>
  <c r="F615" i="1"/>
  <c r="G614" i="1"/>
  <c r="F614" i="1"/>
  <c r="G613" i="1"/>
  <c r="F613" i="1"/>
  <c r="G612" i="1"/>
  <c r="F612" i="1"/>
  <c r="G611" i="1"/>
  <c r="F611" i="1"/>
  <c r="F610" i="1"/>
  <c r="F609" i="1"/>
  <c r="G608" i="1"/>
  <c r="F608" i="1"/>
  <c r="G607" i="1"/>
  <c r="F607" i="1"/>
  <c r="G606" i="1"/>
  <c r="F606" i="1"/>
  <c r="G605" i="1"/>
  <c r="F605" i="1"/>
  <c r="G604" i="1"/>
  <c r="F604" i="1"/>
  <c r="F603" i="1"/>
  <c r="F602" i="1"/>
  <c r="G601" i="1"/>
  <c r="F601" i="1"/>
  <c r="G600" i="1"/>
  <c r="F600" i="1"/>
  <c r="G599" i="1"/>
  <c r="F599" i="1"/>
  <c r="G598" i="1"/>
  <c r="F598" i="1"/>
  <c r="G597" i="1"/>
  <c r="F597" i="1"/>
  <c r="F596" i="1"/>
  <c r="F595" i="1"/>
  <c r="G594" i="1"/>
  <c r="F594" i="1"/>
  <c r="G593" i="1"/>
  <c r="F593" i="1"/>
  <c r="G592" i="1"/>
  <c r="F592" i="1"/>
  <c r="G591" i="1"/>
  <c r="F591" i="1"/>
  <c r="G590" i="1"/>
  <c r="F590" i="1"/>
  <c r="F589" i="1"/>
  <c r="F588" i="1"/>
  <c r="G587" i="1"/>
  <c r="F587" i="1"/>
  <c r="G586" i="1"/>
  <c r="F586" i="1"/>
  <c r="G585" i="1"/>
  <c r="F585" i="1"/>
  <c r="G584" i="1"/>
  <c r="F584" i="1"/>
  <c r="G583" i="1"/>
  <c r="F583" i="1"/>
  <c r="F582" i="1"/>
  <c r="F581" i="1"/>
  <c r="F580" i="1"/>
  <c r="F579" i="1"/>
  <c r="F578" i="1"/>
  <c r="F577" i="1"/>
  <c r="G573" i="1"/>
  <c r="G572" i="1"/>
  <c r="G571" i="1"/>
  <c r="G570" i="1"/>
  <c r="G569" i="1"/>
  <c r="F568" i="1"/>
  <c r="F567" i="1"/>
  <c r="G566" i="1"/>
  <c r="F566" i="1"/>
  <c r="G565" i="1"/>
  <c r="F565" i="1"/>
  <c r="G564" i="1"/>
  <c r="F564" i="1"/>
  <c r="G563" i="1"/>
  <c r="F563" i="1"/>
  <c r="G562" i="1"/>
  <c r="F562" i="1"/>
  <c r="E561" i="1"/>
  <c r="D561" i="1"/>
  <c r="G558" i="1"/>
  <c r="G557" i="1"/>
  <c r="G556" i="1"/>
  <c r="G555" i="1"/>
  <c r="G554" i="1"/>
  <c r="F553" i="1"/>
  <c r="F552" i="1"/>
  <c r="G551" i="1"/>
  <c r="F551" i="1"/>
  <c r="G550" i="1"/>
  <c r="F550" i="1"/>
  <c r="G549" i="1"/>
  <c r="F549" i="1"/>
  <c r="G548" i="1"/>
  <c r="F548" i="1"/>
  <c r="G547" i="1"/>
  <c r="F547" i="1"/>
  <c r="F546" i="1"/>
  <c r="F545" i="1"/>
  <c r="G544" i="1"/>
  <c r="F544" i="1"/>
  <c r="G543" i="1"/>
  <c r="F543" i="1"/>
  <c r="G542" i="1"/>
  <c r="F542" i="1"/>
  <c r="G541" i="1"/>
  <c r="F541" i="1"/>
  <c r="G540" i="1"/>
  <c r="F540" i="1"/>
  <c r="F539" i="1"/>
  <c r="F538" i="1"/>
  <c r="G537" i="1"/>
  <c r="F537" i="1"/>
  <c r="G536" i="1"/>
  <c r="F536" i="1"/>
  <c r="G535" i="1"/>
  <c r="F535" i="1"/>
  <c r="G534" i="1"/>
  <c r="F534" i="1"/>
  <c r="G533" i="1"/>
  <c r="F533" i="1"/>
  <c r="F532" i="1"/>
  <c r="F531" i="1"/>
  <c r="G530" i="1"/>
  <c r="F530" i="1"/>
  <c r="G529" i="1"/>
  <c r="F529" i="1"/>
  <c r="G528" i="1"/>
  <c r="F528" i="1"/>
  <c r="G527" i="1"/>
  <c r="F527" i="1"/>
  <c r="G526" i="1"/>
  <c r="F526" i="1"/>
  <c r="E525" i="1"/>
  <c r="G525" i="1" s="1"/>
  <c r="E524" i="1"/>
  <c r="F524" i="1" s="1"/>
  <c r="E523" i="1"/>
  <c r="F523" i="1" s="1"/>
  <c r="F522" i="1"/>
  <c r="E522" i="1"/>
  <c r="G522" i="1" s="1"/>
  <c r="G521" i="1"/>
  <c r="E521" i="1"/>
  <c r="F521" i="1" s="1"/>
  <c r="E520" i="1"/>
  <c r="G520" i="1" s="1"/>
  <c r="F519" i="1"/>
  <c r="E519" i="1"/>
  <c r="G519" i="1" s="1"/>
  <c r="F518" i="1"/>
  <c r="E518" i="1"/>
  <c r="G518" i="1" s="1"/>
  <c r="F517" i="1"/>
  <c r="F516" i="1"/>
  <c r="G515" i="1"/>
  <c r="F515" i="1"/>
  <c r="G514" i="1"/>
  <c r="F514" i="1"/>
  <c r="G513" i="1"/>
  <c r="F513" i="1"/>
  <c r="G512" i="1"/>
  <c r="F512" i="1"/>
  <c r="G511" i="1"/>
  <c r="F511" i="1"/>
  <c r="F510" i="1"/>
  <c r="F509" i="1"/>
  <c r="G508" i="1"/>
  <c r="F508" i="1"/>
  <c r="G507" i="1"/>
  <c r="F507" i="1"/>
  <c r="G506" i="1"/>
  <c r="F506" i="1"/>
  <c r="G505" i="1"/>
  <c r="F505" i="1"/>
  <c r="G504" i="1"/>
  <c r="F504" i="1"/>
  <c r="G501" i="1"/>
  <c r="G500" i="1"/>
  <c r="G499" i="1"/>
  <c r="G498" i="1"/>
  <c r="G497" i="1"/>
  <c r="G494" i="1"/>
  <c r="G493" i="1"/>
  <c r="G492" i="1"/>
  <c r="G491" i="1"/>
  <c r="G490" i="1"/>
  <c r="F489" i="1"/>
  <c r="F488" i="1"/>
  <c r="G487" i="1"/>
  <c r="F487" i="1"/>
  <c r="G486" i="1"/>
  <c r="F486" i="1"/>
  <c r="G485" i="1"/>
  <c r="F485" i="1"/>
  <c r="G484" i="1"/>
  <c r="F484" i="1"/>
  <c r="G483" i="1"/>
  <c r="F483" i="1"/>
  <c r="F482" i="1"/>
  <c r="F481" i="1"/>
  <c r="G480" i="1"/>
  <c r="F480" i="1"/>
  <c r="G479" i="1"/>
  <c r="F479" i="1"/>
  <c r="G478" i="1"/>
  <c r="F478" i="1"/>
  <c r="G477" i="1"/>
  <c r="F477" i="1"/>
  <c r="G476" i="1"/>
  <c r="F476" i="1"/>
  <c r="F475" i="1"/>
  <c r="F474" i="1"/>
  <c r="F473" i="1"/>
  <c r="F472" i="1"/>
  <c r="F471" i="1"/>
  <c r="G470" i="1"/>
  <c r="F470" i="1"/>
  <c r="E470" i="1"/>
  <c r="G469" i="1"/>
  <c r="F469" i="1"/>
  <c r="G468" i="1"/>
  <c r="F468" i="1"/>
  <c r="G467" i="1"/>
  <c r="F467" i="1"/>
  <c r="G466" i="1"/>
  <c r="F466" i="1"/>
  <c r="F463" i="1"/>
  <c r="F462" i="1"/>
  <c r="G461" i="1"/>
  <c r="F461" i="1"/>
  <c r="G460" i="1"/>
  <c r="F460" i="1"/>
  <c r="G459" i="1"/>
  <c r="F459" i="1"/>
  <c r="E457" i="1"/>
  <c r="G457" i="1" s="1"/>
  <c r="G456" i="1"/>
  <c r="F456" i="1"/>
  <c r="F452" i="1"/>
  <c r="F448" i="1"/>
  <c r="F447" i="1"/>
  <c r="F445" i="1"/>
  <c r="E444" i="1"/>
  <c r="E443" i="1" s="1"/>
  <c r="G442" i="1"/>
  <c r="F442" i="1"/>
  <c r="G441" i="1"/>
  <c r="F441" i="1"/>
  <c r="F440" i="1"/>
  <c r="G439" i="1"/>
  <c r="F439" i="1"/>
  <c r="E438" i="1"/>
  <c r="G438" i="1" s="1"/>
  <c r="G435" i="1"/>
  <c r="G434" i="1"/>
  <c r="G433" i="1"/>
  <c r="G432" i="1"/>
  <c r="G431" i="1"/>
  <c r="F430" i="1"/>
  <c r="E428" i="1"/>
  <c r="E423" i="1" s="1"/>
  <c r="F427" i="1"/>
  <c r="F426" i="1"/>
  <c r="F425" i="1"/>
  <c r="F424" i="1"/>
  <c r="F422" i="1"/>
  <c r="F421" i="1"/>
  <c r="F419" i="1"/>
  <c r="F418" i="1"/>
  <c r="E418" i="1"/>
  <c r="E417" i="1" s="1"/>
  <c r="G417" i="1" s="1"/>
  <c r="E416" i="1"/>
  <c r="F416" i="1" s="1"/>
  <c r="F415" i="1"/>
  <c r="F414" i="1"/>
  <c r="F413" i="1"/>
  <c r="F412" i="1"/>
  <c r="F411" i="1"/>
  <c r="E410" i="1"/>
  <c r="F410" i="1" s="1"/>
  <c r="E409" i="1"/>
  <c r="F409" i="1" s="1"/>
  <c r="F408" i="1"/>
  <c r="F407" i="1"/>
  <c r="F406" i="1"/>
  <c r="E404" i="1"/>
  <c r="F404" i="1" s="1"/>
  <c r="F403" i="1"/>
  <c r="F402" i="1"/>
  <c r="F401" i="1"/>
  <c r="E400" i="1"/>
  <c r="F399" i="1"/>
  <c r="F398" i="1"/>
  <c r="F397" i="1"/>
  <c r="F396" i="1"/>
  <c r="F395" i="1"/>
  <c r="E394" i="1"/>
  <c r="F394" i="1" s="1"/>
  <c r="F393" i="1"/>
  <c r="F392" i="1"/>
  <c r="F391" i="1"/>
  <c r="F390" i="1"/>
  <c r="E389" i="1"/>
  <c r="F389" i="1" s="1"/>
  <c r="F387" i="1"/>
  <c r="F386" i="1"/>
  <c r="E385" i="1"/>
  <c r="F385" i="1" s="1"/>
  <c r="F384" i="1"/>
  <c r="E383" i="1"/>
  <c r="F383" i="1" s="1"/>
  <c r="F382" i="1"/>
  <c r="F381" i="1"/>
  <c r="E380" i="1"/>
  <c r="F380" i="1" s="1"/>
  <c r="G377" i="1"/>
  <c r="F377" i="1"/>
  <c r="G376" i="1"/>
  <c r="F376" i="1"/>
  <c r="G375" i="1"/>
  <c r="F375" i="1"/>
  <c r="F373" i="1"/>
  <c r="F372" i="1"/>
  <c r="G371" i="1"/>
  <c r="F371" i="1"/>
  <c r="G370" i="1"/>
  <c r="F370" i="1"/>
  <c r="G369" i="1"/>
  <c r="F369" i="1"/>
  <c r="G368" i="1"/>
  <c r="F368" i="1"/>
  <c r="G367" i="1"/>
  <c r="F367" i="1"/>
  <c r="E358" i="1"/>
  <c r="E356" i="1"/>
  <c r="F356" i="1" s="1"/>
  <c r="E355" i="1"/>
  <c r="F355" i="1" s="1"/>
  <c r="E354" i="1"/>
  <c r="G354" i="1" s="1"/>
  <c r="E353" i="1"/>
  <c r="F353" i="1" s="1"/>
  <c r="E352" i="1"/>
  <c r="G352" i="1" s="1"/>
  <c r="G351" i="1"/>
  <c r="E351" i="1"/>
  <c r="F351" i="1" s="1"/>
  <c r="E350" i="1"/>
  <c r="G350" i="1" s="1"/>
  <c r="F349" i="1"/>
  <c r="F348" i="1"/>
  <c r="G347" i="1"/>
  <c r="F347" i="1"/>
  <c r="G346" i="1"/>
  <c r="F346" i="1"/>
  <c r="G345" i="1"/>
  <c r="F345" i="1"/>
  <c r="G344" i="1"/>
  <c r="F344" i="1"/>
  <c r="G343" i="1"/>
  <c r="F343" i="1"/>
  <c r="D318" i="1"/>
  <c r="E318" i="1" s="1"/>
  <c r="C318" i="1"/>
  <c r="D314" i="1"/>
  <c r="E314" i="1" s="1"/>
  <c r="C314" i="1"/>
  <c r="D309" i="1"/>
  <c r="E309" i="1" s="1"/>
  <c r="C309" i="1"/>
  <c r="D298" i="1"/>
  <c r="E298" i="1" s="1"/>
  <c r="C298" i="1"/>
  <c r="D287" i="1"/>
  <c r="E287" i="1" s="1"/>
  <c r="C287" i="1"/>
  <c r="C283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69" i="1"/>
  <c r="E269" i="1"/>
  <c r="F268" i="1"/>
  <c r="E268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C246" i="1"/>
  <c r="E245" i="1"/>
  <c r="E244" i="1"/>
  <c r="E241" i="1"/>
  <c r="E240" i="1"/>
  <c r="E239" i="1"/>
  <c r="E237" i="1"/>
  <c r="E236" i="1"/>
  <c r="E235" i="1"/>
  <c r="E233" i="1"/>
  <c r="E231" i="1"/>
  <c r="E230" i="1"/>
  <c r="D229" i="1"/>
  <c r="E228" i="1"/>
  <c r="E227" i="1"/>
  <c r="E226" i="1"/>
  <c r="E225" i="1"/>
  <c r="D224" i="1"/>
  <c r="E224" i="1" s="1"/>
  <c r="B219" i="1"/>
  <c r="E217" i="1"/>
  <c r="E216" i="1"/>
  <c r="E214" i="1"/>
  <c r="D213" i="1"/>
  <c r="E213" i="1" s="1"/>
  <c r="D212" i="1"/>
  <c r="F212" i="1" s="1"/>
  <c r="E211" i="1"/>
  <c r="E210" i="1"/>
  <c r="E209" i="1"/>
  <c r="D209" i="1"/>
  <c r="D208" i="1" s="1"/>
  <c r="F208" i="1" s="1"/>
  <c r="D203" i="1"/>
  <c r="E202" i="1"/>
  <c r="D200" i="1"/>
  <c r="D197" i="1" s="1"/>
  <c r="E195" i="1"/>
  <c r="E194" i="1"/>
  <c r="E193" i="1"/>
  <c r="E192" i="1"/>
  <c r="E191" i="1"/>
  <c r="E190" i="1"/>
  <c r="D189" i="1"/>
  <c r="E189" i="1" s="1"/>
  <c r="E187" i="1"/>
  <c r="E186" i="1"/>
  <c r="E184" i="1"/>
  <c r="E183" i="1"/>
  <c r="E182" i="1"/>
  <c r="E181" i="1"/>
  <c r="E180" i="1"/>
  <c r="E179" i="1"/>
  <c r="E178" i="1"/>
  <c r="E177" i="1"/>
  <c r="E176" i="1"/>
  <c r="D175" i="1"/>
  <c r="E175" i="1" s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D155" i="1"/>
  <c r="E155" i="1" s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D141" i="1"/>
  <c r="E141" i="1" s="1"/>
  <c r="E140" i="1"/>
  <c r="E139" i="1"/>
  <c r="E138" i="1"/>
  <c r="E137" i="1"/>
  <c r="E136" i="1"/>
  <c r="E135" i="1"/>
  <c r="E134" i="1"/>
  <c r="E133" i="1"/>
  <c r="E132" i="1"/>
  <c r="E131" i="1"/>
  <c r="D131" i="1"/>
  <c r="E129" i="1"/>
  <c r="E128" i="1"/>
  <c r="E127" i="1"/>
  <c r="E126" i="1"/>
  <c r="E125" i="1"/>
  <c r="D124" i="1"/>
  <c r="E124" i="1" s="1"/>
  <c r="E123" i="1"/>
  <c r="E122" i="1"/>
  <c r="E121" i="1"/>
  <c r="D120" i="1"/>
  <c r="E119" i="1"/>
  <c r="E118" i="1"/>
  <c r="E117" i="1"/>
  <c r="E116" i="1"/>
  <c r="E115" i="1"/>
  <c r="D114" i="1"/>
  <c r="E114" i="1" s="1"/>
  <c r="B112" i="1"/>
  <c r="B246" i="1" s="1"/>
  <c r="C107" i="1"/>
  <c r="F102" i="1"/>
  <c r="E99" i="1"/>
  <c r="E98" i="1"/>
  <c r="F97" i="1"/>
  <c r="E97" i="1"/>
  <c r="D96" i="1"/>
  <c r="F96" i="1" s="1"/>
  <c r="E95" i="1"/>
  <c r="E94" i="1"/>
  <c r="D93" i="1"/>
  <c r="E93" i="1" s="1"/>
  <c r="E92" i="1"/>
  <c r="E91" i="1"/>
  <c r="E90" i="1"/>
  <c r="E88" i="1"/>
  <c r="E86" i="1"/>
  <c r="E85" i="1"/>
  <c r="E84" i="1"/>
  <c r="D83" i="1"/>
  <c r="F83" i="1" s="1"/>
  <c r="E82" i="1"/>
  <c r="E81" i="1"/>
  <c r="D80" i="1"/>
  <c r="E79" i="1"/>
  <c r="E78" i="1"/>
  <c r="E77" i="1"/>
  <c r="E76" i="1"/>
  <c r="E75" i="1"/>
  <c r="D75" i="1"/>
  <c r="E74" i="1"/>
  <c r="E73" i="1"/>
  <c r="E70" i="1"/>
  <c r="E69" i="1"/>
  <c r="E68" i="1"/>
  <c r="D67" i="1"/>
  <c r="E67" i="1" s="1"/>
  <c r="E65" i="1"/>
  <c r="D64" i="1"/>
  <c r="E60" i="1"/>
  <c r="E59" i="1"/>
  <c r="E55" i="1"/>
  <c r="D54" i="1"/>
  <c r="D53" i="1" s="1"/>
  <c r="E52" i="1"/>
  <c r="E51" i="1"/>
  <c r="D50" i="1"/>
  <c r="E50" i="1" s="1"/>
  <c r="E49" i="1"/>
  <c r="E48" i="1"/>
  <c r="E47" i="1"/>
  <c r="D47" i="1"/>
  <c r="E46" i="1"/>
  <c r="E45" i="1"/>
  <c r="E44" i="1"/>
  <c r="E43" i="1"/>
  <c r="E42" i="1"/>
  <c r="D41" i="1"/>
  <c r="D32" i="1"/>
  <c r="E32" i="1" s="1"/>
  <c r="F31" i="1"/>
  <c r="E31" i="1"/>
  <c r="F30" i="1"/>
  <c r="E30" i="1"/>
  <c r="C30" i="1"/>
  <c r="F29" i="1"/>
  <c r="E29" i="1"/>
  <c r="F28" i="1"/>
  <c r="E28" i="1"/>
  <c r="D21" i="1"/>
  <c r="F21" i="1" s="1"/>
  <c r="F20" i="1"/>
  <c r="E20" i="1"/>
  <c r="F19" i="1"/>
  <c r="E19" i="1"/>
  <c r="F18" i="1"/>
  <c r="E18" i="1"/>
  <c r="F17" i="1"/>
  <c r="E17" i="1"/>
  <c r="F309" i="1" l="1"/>
  <c r="F314" i="1"/>
  <c r="E342" i="1"/>
  <c r="G342" i="1" s="1"/>
  <c r="F827" i="1"/>
  <c r="F287" i="1"/>
  <c r="F350" i="1"/>
  <c r="E388" i="1"/>
  <c r="G388" i="1" s="1"/>
  <c r="E96" i="1"/>
  <c r="D40" i="1"/>
  <c r="F40" i="1" s="1"/>
  <c r="F318" i="1"/>
  <c r="F298" i="1"/>
  <c r="D113" i="1"/>
  <c r="E113" i="1" s="1"/>
  <c r="F520" i="1"/>
  <c r="D89" i="1"/>
  <c r="F89" i="1" s="1"/>
  <c r="D63" i="1"/>
  <c r="F63" i="1" s="1"/>
  <c r="G951" i="1"/>
  <c r="E54" i="1"/>
  <c r="E341" i="1"/>
  <c r="G341" i="1" s="1"/>
  <c r="G353" i="1"/>
  <c r="G561" i="1"/>
  <c r="E212" i="1"/>
  <c r="F342" i="1"/>
  <c r="F354" i="1"/>
  <c r="E379" i="1"/>
  <c r="G379" i="1" s="1"/>
  <c r="D223" i="1"/>
  <c r="E223" i="1" s="1"/>
  <c r="F428" i="1"/>
  <c r="D130" i="1"/>
  <c r="F130" i="1" s="1"/>
  <c r="F417" i="1"/>
  <c r="G1043" i="1"/>
  <c r="D72" i="1"/>
  <c r="E72" i="1" s="1"/>
  <c r="D188" i="1"/>
  <c r="F444" i="1"/>
  <c r="C323" i="1"/>
  <c r="G423" i="1"/>
  <c r="F423" i="1"/>
  <c r="F197" i="1"/>
  <c r="E197" i="1"/>
  <c r="F72" i="1"/>
  <c r="E53" i="1"/>
  <c r="F53" i="1"/>
  <c r="G443" i="1"/>
  <c r="F443" i="1"/>
  <c r="F358" i="1"/>
  <c r="F400" i="1"/>
  <c r="E41" i="1"/>
  <c r="E83" i="1"/>
  <c r="E331" i="1"/>
  <c r="G358" i="1"/>
  <c r="F561" i="1"/>
  <c r="E200" i="1"/>
  <c r="E64" i="1"/>
  <c r="D283" i="1"/>
  <c r="D323" i="1" s="1"/>
  <c r="E359" i="1"/>
  <c r="E455" i="1"/>
  <c r="E21" i="1"/>
  <c r="E208" i="1"/>
  <c r="E340" i="1"/>
  <c r="F525" i="1"/>
  <c r="F850" i="1"/>
  <c r="E333" i="1"/>
  <c r="F696" i="1"/>
  <c r="F900" i="1"/>
  <c r="E950" i="1"/>
  <c r="E89" i="1"/>
  <c r="E120" i="1"/>
  <c r="E130" i="1"/>
  <c r="E229" i="1"/>
  <c r="F341" i="1"/>
  <c r="F352" i="1"/>
  <c r="F438" i="1"/>
  <c r="F457" i="1"/>
  <c r="E80" i="1"/>
  <c r="F113" i="1" l="1"/>
  <c r="D112" i="1"/>
  <c r="E40" i="1"/>
  <c r="D39" i="1"/>
  <c r="D107" i="1" s="1"/>
  <c r="F107" i="1" s="1"/>
  <c r="E378" i="1"/>
  <c r="F388" i="1"/>
  <c r="F323" i="1"/>
  <c r="E323" i="1"/>
  <c r="E63" i="1"/>
  <c r="F379" i="1"/>
  <c r="F223" i="1"/>
  <c r="D219" i="1"/>
  <c r="E219" i="1" s="1"/>
  <c r="E188" i="1"/>
  <c r="F188" i="1"/>
  <c r="F455" i="1"/>
  <c r="G455" i="1"/>
  <c r="G331" i="1"/>
  <c r="F331" i="1"/>
  <c r="E330" i="1"/>
  <c r="G340" i="1"/>
  <c r="F340" i="1"/>
  <c r="G333" i="1"/>
  <c r="F333" i="1"/>
  <c r="G359" i="1"/>
  <c r="F359" i="1"/>
  <c r="E283" i="1"/>
  <c r="F283" i="1"/>
  <c r="E374" i="1"/>
  <c r="F112" i="1"/>
  <c r="E112" i="1"/>
  <c r="G378" i="1"/>
  <c r="F378" i="1"/>
  <c r="G950" i="1"/>
  <c r="F950" i="1"/>
  <c r="E335" i="1"/>
  <c r="F39" i="1"/>
  <c r="E39" i="1"/>
  <c r="F219" i="1" l="1"/>
  <c r="D246" i="1"/>
  <c r="E107" i="1"/>
  <c r="E246" i="1"/>
  <c r="F246" i="1"/>
  <c r="F330" i="1"/>
  <c r="G330" i="1"/>
  <c r="E334" i="1"/>
  <c r="G374" i="1"/>
  <c r="F374" i="1"/>
  <c r="E357" i="1"/>
  <c r="G335" i="1"/>
  <c r="F335" i="1"/>
  <c r="G357" i="1" l="1"/>
  <c r="F357" i="1"/>
  <c r="E332" i="1"/>
  <c r="F334" i="1"/>
  <c r="G334" i="1"/>
  <c r="G332" i="1" l="1"/>
  <c r="F332" i="1"/>
</calcChain>
</file>

<file path=xl/sharedStrings.xml><?xml version="1.0" encoding="utf-8"?>
<sst xmlns="http://schemas.openxmlformats.org/spreadsheetml/2006/main" count="2266" uniqueCount="701">
  <si>
    <t>GODIŠNJI IZVJEŠTAJ 
O IZVRŠENJU PRORAČUNA OPĆINE SVETI ĐURĐ ZA 2025. GODINU</t>
  </si>
  <si>
    <t xml:space="preserve">                                                                            Članak 1.
Godišnji obračun Proračuna Općine Sveti Đurđ za 2025. godinu sastoji se od Računa prihoda i rashoda i Računa financiranja kako slijedi:</t>
  </si>
  <si>
    <t>I. OPĆI DIO</t>
  </si>
  <si>
    <t>A</t>
  </si>
  <si>
    <t xml:space="preserve">RAČUN PRIHODA I RASHODA </t>
  </si>
  <si>
    <t>Brojčana oznaka i naziv računa</t>
  </si>
  <si>
    <t>Izvršenje za izvještajno razdoblje prethodne proračunske godine</t>
  </si>
  <si>
    <t>Plan za 2025. godinu</t>
  </si>
  <si>
    <t>Izvršenje za izvještajno razdoblje            01.01. - 31.12.2025.</t>
  </si>
  <si>
    <t>Indeks %     4/2</t>
  </si>
  <si>
    <t>Indeks % 4/3</t>
  </si>
  <si>
    <t>6  Prihodi poslovanja</t>
  </si>
  <si>
    <t>7  Prihodi od prodaje nefinancijske imovine</t>
  </si>
  <si>
    <t>3  Rashodi poslovanja</t>
  </si>
  <si>
    <t>4  Rashodi za nabavu nefinancijske imovine</t>
  </si>
  <si>
    <t>Razlika – višak/manjak ((6+7) - (3+4))</t>
  </si>
  <si>
    <t xml:space="preserve">B </t>
  </si>
  <si>
    <t>RAČUN  FINANCIRANJA</t>
  </si>
  <si>
    <t>Indeks %      4/2</t>
  </si>
  <si>
    <t>8 Primici od financijske imovine i zaduživanja</t>
  </si>
  <si>
    <t>-</t>
  </si>
  <si>
    <t>5 Izdaci za financijsku imovinu i otplate zajmova</t>
  </si>
  <si>
    <t>Neto financiranje (8-5)</t>
  </si>
  <si>
    <t>Ukupno prihodi i primici (6+7+8)</t>
  </si>
  <si>
    <t>Višak prihoda iz prethodnih godina</t>
  </si>
  <si>
    <t>Sveukupno prihodi i primici</t>
  </si>
  <si>
    <t>Ukupno rashodi i izdaci (3+4+5)</t>
  </si>
  <si>
    <t>Višak/manjak+Neto financiranje</t>
  </si>
  <si>
    <t xml:space="preserve">                                                                          Članak 2.
Prihodi i rashodi na razini ekonomske klasifikacije, prema izvorima financiranja te rashodi prema funkcijskoj klasifikaciji</t>
  </si>
  <si>
    <t>RAČUN PRIHODA I RASHODA PREMA EKONOMSKOJ KLASIFIKACIJI</t>
  </si>
  <si>
    <t>Plan za 2025. godina</t>
  </si>
  <si>
    <t>Izvršenje za izvještajno razdoblje 01.01.-31.12.2025.</t>
  </si>
  <si>
    <t>Indeks %        4/2</t>
  </si>
  <si>
    <t>6  PRIHODI POSLOVANJA</t>
  </si>
  <si>
    <t>61  PRIHODI OD POREZA</t>
  </si>
  <si>
    <t>611  Porez i prirez na dohodak</t>
  </si>
  <si>
    <t>6111 Porez i prirez na dohodak od nesamostalnog rada</t>
  </si>
  <si>
    <t>6112  Porez i prirez na dohodak od samostalnih djelatnosti</t>
  </si>
  <si>
    <t>6113  Porez i prirez na dohodak od imovine i imovinskih prava</t>
  </si>
  <si>
    <t>6114  Porez i prirez na dohodak od kapitala</t>
  </si>
  <si>
    <t>6117  Povrat poreza i prireza na dohodak po godišnjoj prijavi</t>
  </si>
  <si>
    <t>613  Porezi na imovinu</t>
  </si>
  <si>
    <t>6131  Stalni porezi na nepokretnu imovinu (zemlju, zgrade, kuće i ostalo)</t>
  </si>
  <si>
    <t>6134  Povremeni porezi na imovinu</t>
  </si>
  <si>
    <t>614  Porezi na robu i usluge</t>
  </si>
  <si>
    <t>6142  Porez na promet</t>
  </si>
  <si>
    <t>6145  Porezi na korištenje dobara ili izvođenje aktivnosti</t>
  </si>
  <si>
    <t>63  POMOĆI IZ INOZEMSTVA I OD SUBJEKATA UNUTAR OPĆEG PRORAČUNA</t>
  </si>
  <si>
    <t>633  Pomoći proračunu iz drugih proračuna</t>
  </si>
  <si>
    <t>6331 Tekuće pomoći proračunu iz drugih proračuna</t>
  </si>
  <si>
    <t>6332 Kapitalne pomoći proračunu iz drugih proračuna</t>
  </si>
  <si>
    <t>635 Pomoći izravnanja za decentralizirane funkcije i fiskalnog izravnanja</t>
  </si>
  <si>
    <t>6353 Pomoći fiskalnog izravnanja</t>
  </si>
  <si>
    <t>636 Pomoći proračunskim korisnicima iz proračuna koji im nije nadležan-dječji vrtić „Suncokret Sveti Đurđ“</t>
  </si>
  <si>
    <t>6361 Tekuće pomoći proračunskim korisnicima iz proračuna koji im nije nadležan-dječji vrtić „Suncokret Sveti Đurđ“</t>
  </si>
  <si>
    <t>638 Pomoći temeljem prijenosa EU sredstva</t>
  </si>
  <si>
    <t>6382 Kapitalne pomoći temeljem prijenosa EU sredstva</t>
  </si>
  <si>
    <t>64  PRIHODI OD IMOVINE</t>
  </si>
  <si>
    <t>641  Prihodi od financijske imovine</t>
  </si>
  <si>
    <t>6414  Prihodi od zateznih kamata</t>
  </si>
  <si>
    <t>6414 Prihod od zateznih kamata – dječji vrtić „Suncokret Sveti Đurđ“</t>
  </si>
  <si>
    <t>642 Prihodi od nefinancijske imovine</t>
  </si>
  <si>
    <t>6421 Naknade za koncesije</t>
  </si>
  <si>
    <t>6422  Prihodi od zakupa i iznajmljivanja imovine</t>
  </si>
  <si>
    <t>6423  Naknada za korištenje nefinancijske imovine</t>
  </si>
  <si>
    <t xml:space="preserve">6429 Ostali prihodi od nefinancijske imovine </t>
  </si>
  <si>
    <t>65  PRIHODI OD UPRAVNIH I ADMINISTRATIVNIH PRISTOJBI, PRISTOJBI PO POSEBNIM PROPISIMA I NAKNADA</t>
  </si>
  <si>
    <t>651  Upravne i administrativne pristojbe</t>
  </si>
  <si>
    <t>6514 Ostale nespomenute pristojbe i naknade</t>
  </si>
  <si>
    <t>652  Prihodi po posebnim propisima</t>
  </si>
  <si>
    <t>652 Sufinanciranje cijene usluge participacije roditelja -dječji vrtić „ Suncokret“</t>
  </si>
  <si>
    <t>6524 Doprinosi za šume</t>
  </si>
  <si>
    <t>6526  Ostali nespomenuti prihodi</t>
  </si>
  <si>
    <t>6526 Sufinanciranje cijene usluge participacije roditelja-dječji vrtić „Suncokret“ Sveti Đurđ</t>
  </si>
  <si>
    <t>653 Komunalni doprinosi i naknade</t>
  </si>
  <si>
    <t>6531  Komunalni doprinosi</t>
  </si>
  <si>
    <t>6532  Komunalne naknade</t>
  </si>
  <si>
    <t>66 PRIHODI OD PRODAJE PROIZVODA I ROBE TE PRUŽENIH USLUGA I PRIHODI OD DONACIJE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</si>
  <si>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</si>
  <si>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</si>
  <si>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</si>
  <si>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</si>
  <si>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6631 Tekuće donacije-dječji vrtić „Suncokret Sveti Đurđ“</t>
  </si>
  <si>
    <t>68  KAZNE, UPRAVNE MJERE I OSTALI PRIHODI</t>
  </si>
  <si>
    <t>681 Kazne i upravne mjere</t>
  </si>
  <si>
    <t>6817 Kazne za prekršaje na kulturnim dobrima</t>
  </si>
  <si>
    <t>6819 Ostale kazne</t>
  </si>
  <si>
    <t>683 Ostali prihodi</t>
  </si>
  <si>
    <t>6831 Ostali prihodi</t>
  </si>
  <si>
    <t>6831 Ostali prihodi- Dječji vrtić „ Suncokret“ Sveti Đurđ</t>
  </si>
  <si>
    <t>7 PRIHODI OD PRODAJE NEFINANCIJSKE IMOVINE</t>
  </si>
  <si>
    <t>71 PRIHODI OD PRODAJE NEPROIZVEDENE DUGOTRAJNE IMOVINE</t>
  </si>
  <si>
    <t>711 Prihodi od prodaje materijalne imovine – prirodnih bogatstva</t>
  </si>
  <si>
    <t>7111 Zemljište</t>
  </si>
  <si>
    <t>712 Prihodi od prodaje nematerijalne imovine</t>
  </si>
  <si>
    <t>7122 Koncesije</t>
  </si>
  <si>
    <t>72 PRIHODI OD PRODAJE PROIZVEDENE DUGOTRAJNE IMOVINE</t>
  </si>
  <si>
    <t>721 Prihodi od prodaje građevinskih objekata</t>
  </si>
  <si>
    <t>7211 Stambeni objekti</t>
  </si>
  <si>
    <t>723 Prihodi od prodaje prijevoznih sredstava</t>
  </si>
  <si>
    <t>7231 Prijevozna sredstva u cestovnom prometu</t>
  </si>
  <si>
    <t>UKUPNO PRIHODI</t>
  </si>
  <si>
    <t>Izvršenje za izvještajno razdoblje prethodne godine</t>
  </si>
  <si>
    <t>Izvršenje za izvještajno razdoblje                      01.01.-31.12.2025.</t>
  </si>
  <si>
    <t>3 RASHODI POSLOVANJA</t>
  </si>
  <si>
    <t>31 RASHODI ZA ZAPOSLENE</t>
  </si>
  <si>
    <t>311 Plaće</t>
  </si>
  <si>
    <t>311 Plaće za redovan rad -dječji vrtić „Suncokret“ Sveti Đurđ</t>
  </si>
  <si>
    <t>3111 Plaće za redovan rad</t>
  </si>
  <si>
    <t>3111  Plaće za redovan rad- dječji vrtić „Suncokret“</t>
  </si>
  <si>
    <t>3112 Plaće u naravi</t>
  </si>
  <si>
    <t>3112 Plaće u naravi – dječji vrtić „Suncokret“</t>
  </si>
  <si>
    <t>312 Ostali rashodi za zaposlene</t>
  </si>
  <si>
    <t>312 Ostali rashodi za zaposlene dječji vrtić „Suncokret“ Sveti Đurđ</t>
  </si>
  <si>
    <t>3121 Ostali rashodi za zaposlene</t>
  </si>
  <si>
    <t>3121 Ostali rashodi za zaposlene dječji vrtić „ Suncokret“</t>
  </si>
  <si>
    <t>313 Doprinosi na plaće</t>
  </si>
  <si>
    <t>313 Doprinosi na plaće-dječji vrtić „Suncokret Sveti Đurđ“</t>
  </si>
  <si>
    <t>3131 Doprinosi za mirovinsko osiguranje</t>
  </si>
  <si>
    <t>3131  Dop.za mirovinsko osiguranje -dječji vrtić "Suncokret“</t>
  </si>
  <si>
    <t>3132 Doprinosi za obvezno zdravstveno osiguranje</t>
  </si>
  <si>
    <t>3132 Dop.za obvezno zdravstveno osiguranje-dječji vrtić „Suncokret“</t>
  </si>
  <si>
    <t>32 Materijalni rashodi</t>
  </si>
  <si>
    <t>321 Naknada troškova zaposlenima</t>
  </si>
  <si>
    <t>321 Naknada troškova zaposlenicima dječji vrtić „Suncokret Sveti Đurđ“</t>
  </si>
  <si>
    <t>3211 Službena putovanja</t>
  </si>
  <si>
    <t>3211 Službena putovanja dječji vrtić „Suncokret Sveti Đurđ“</t>
  </si>
  <si>
    <t>3212 Naknade za prijevoz, za rad na terenu i odvojeni život</t>
  </si>
  <si>
    <t>3212 Naknada za prijevoz, za rad na terenu i odvojeni život-dječji vrtić „Suncokret“</t>
  </si>
  <si>
    <t>3213 Stručno usavršavanje zaposlenika</t>
  </si>
  <si>
    <t>3213 Stručno usavršavanje zaposlenika-dječji vrtić „Suncokret“</t>
  </si>
  <si>
    <t>3214 Ostale naknade troškova zaposlenima</t>
  </si>
  <si>
    <t>3214 Ostale naknade troškova zaposlenima-dječji vrtić „Suncokret“</t>
  </si>
  <si>
    <t>322 Rashodi za materijal i energiju</t>
  </si>
  <si>
    <t>322 Rashodi za materijal i energiju dječji vrtić „Suncokret Sveti Đurđ“</t>
  </si>
  <si>
    <t>3221 Uredski materijal i ostali materijalni rashodi</t>
  </si>
  <si>
    <t>3221 Uredski materijal i ostali materijalni rashodi -dječji vrtić „Suncokret“</t>
  </si>
  <si>
    <t>3222 Materijal i sirovine</t>
  </si>
  <si>
    <t>3222 Materijal i sirovine -dječji vrtić „Suncokret“</t>
  </si>
  <si>
    <t>3223 Energija</t>
  </si>
  <si>
    <t>3223 Energija-dječji vrtić „Suncokret“</t>
  </si>
  <si>
    <t>3224 Materijal i dijelovi za tekuće i investicijsko održavanje</t>
  </si>
  <si>
    <t>3224 Materijal i dijelovi za tekuće i investicijsko održavanje -dječji vrtić „ Suncokret“</t>
  </si>
  <si>
    <t>3225 Sitni inventar i auto gume</t>
  </si>
  <si>
    <t>3225 Sitni inventar i auto gume-dječji vrtić „Suncokret“</t>
  </si>
  <si>
    <t>3227 Službena, radna i zaštitna odjeća i obuća</t>
  </si>
  <si>
    <t>3227 Službena,radna i zaštitna odjeća i obuća- dječji vrtić „Suncokret“</t>
  </si>
  <si>
    <t>323 Rashodi za usluge</t>
  </si>
  <si>
    <t>323 Rashodi za usluge dječji vrtić „Suncokret Sveti Đurđ“</t>
  </si>
  <si>
    <t>3231 Usluge telefona, pošte i prijevoza</t>
  </si>
  <si>
    <t>3231 Usluge telefona, pošte i prijevoza – dječji vrtić „Suncokret“</t>
  </si>
  <si>
    <t>3232 Usluge tekućeg i investicijskog održavanja</t>
  </si>
  <si>
    <t>3232 Usluge tekućeg i investicijskog održavanja-dječji vrtić „ Suncokret“</t>
  </si>
  <si>
    <t>3233 Usluge promidžbe i informiranja</t>
  </si>
  <si>
    <t>3233 Usluge promidžbe i informiranja-dječji vrtić „Suncokret“</t>
  </si>
  <si>
    <t>3234 Komunalne usluge</t>
  </si>
  <si>
    <t>3234 Komunalne usluge-dječji vrtić“Suncokret“</t>
  </si>
  <si>
    <t>3235 Zakupnine i najamnine</t>
  </si>
  <si>
    <t>3235 Zakupnine i najamnine-dječji vrtić „Suncokret“</t>
  </si>
  <si>
    <t>3236 Zdravstvene i veterinarske usluge</t>
  </si>
  <si>
    <t>3236 Zdravstvene i veterinarske usluge-dječji vrtić „Suncokret“</t>
  </si>
  <si>
    <t>3237 Intelektualne i osobne usluge</t>
  </si>
  <si>
    <t>3237 Intelektualne i osobne usluge-dječji vrtić „Suncokret“</t>
  </si>
  <si>
    <t>3238 Računalne usluge</t>
  </si>
  <si>
    <t>3238 Računalne usluge-dječji vrtić „ Suncokret“</t>
  </si>
  <si>
    <t>3239 Ostale usluge</t>
  </si>
  <si>
    <t>3239 Ostale usluge dječji vrtić „Suncokret Sveti Đurđ“</t>
  </si>
  <si>
    <t>329 Ostali nespomenuti rashodi poslovanja</t>
  </si>
  <si>
    <t>329 Ostali nespomenuti rashodi poslovanja -dječji vrtić „Suncokret Sveti Đurđ“</t>
  </si>
  <si>
    <t>3291 Naknade za rad predstavničkih i izvršnih tijela, povjerenstva i slično</t>
  </si>
  <si>
    <t>3291 Naknade za rad predstavničkih tijela, povjerenstva i slično-dječji vrtić „Suncokret“</t>
  </si>
  <si>
    <t>3292 Premije osiguranja</t>
  </si>
  <si>
    <t>3292 Premije osiguranja -dječji vrtić „Suncokret“</t>
  </si>
  <si>
    <t>3293 Reprezentacija</t>
  </si>
  <si>
    <t>3293 Reprezentacija dječji vrtić „Suncokret Sveti Đurđ</t>
  </si>
  <si>
    <t>3294 Članarine</t>
  </si>
  <si>
    <t>3295 Pristojbe i naknade</t>
  </si>
  <si>
    <t>3295 Pristojbe i naknaden - Dječji vrtić "Suncokret Sveti Đurđ"</t>
  </si>
  <si>
    <t>3299 Ostali nespomenuti rashodi poslovanja</t>
  </si>
  <si>
    <t>3299 Ostali nespomenuti rashodi poslovanja-dječji vrtić „Suncokret“</t>
  </si>
  <si>
    <t>34 Financijski rashodi</t>
  </si>
  <si>
    <t>343 Ostali financijski rashodi</t>
  </si>
  <si>
    <t>343 Ostali financijski rashodi -dječji vrtić „Suncokret Sveti Đurđ“</t>
  </si>
  <si>
    <t>3431 Bankarske usluge i usluge platnog prometa</t>
  </si>
  <si>
    <t>3431 Bankarske usluge i usluge platnog prometa-dječji vrtić „Suncokret“</t>
  </si>
  <si>
    <t>3433 Zatezne kamate</t>
  </si>
  <si>
    <t>3433 Zatezne kamate-dječji vrtić „Suncokret“</t>
  </si>
  <si>
    <t>3434 Ostali nespomenuti financijski rashodi</t>
  </si>
  <si>
    <t>3434 Ostali nespomenuti financijski rashodi-dječji vrtić „Suncokret“</t>
  </si>
  <si>
    <t>35 SUBVENCIJE</t>
  </si>
  <si>
    <t>351 Subvencije kreditnim i ostalim financ.instituc. i trgovačkim društvima u javnom sektoru</t>
  </si>
  <si>
    <t>3512 Subvencije trgovačkim društvima u javnom sektoru</t>
  </si>
  <si>
    <t>352 Subvencije poljoprivrednicima i obrtnicima</t>
  </si>
  <si>
    <t>3522 Subvencije trgovačkim društvima izvan javnog sektora</t>
  </si>
  <si>
    <t>3523 Subvencije poljoprivrednicima i obrtnicima</t>
  </si>
  <si>
    <t>36 POMOĆI DANE U INOZEMSTVU I UNUTAR OPĆEG PRORAČUNA</t>
  </si>
  <si>
    <t>363 Pomoći unutar općeg proračuna</t>
  </si>
  <si>
    <t>3631 Tekuće pomoći unutar općeg proračuna</t>
  </si>
  <si>
    <t>366 Pomoći proračunskim korisnicima drugih proračuna</t>
  </si>
  <si>
    <t>3661 Tekuće pomoći proračunskim korisnicima drugih proračuna</t>
  </si>
  <si>
    <t>37 NAKNADA GRAĐANIMA I KUĆANSTVIMA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</si>
  <si>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</si>
  <si>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</si>
  <si>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</si>
  <si>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</si>
  <si>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</si>
  <si>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</si>
  <si>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3812 Tekuće donacije u naravi</t>
  </si>
  <si>
    <t>383 Kazne, paneli i naknade štete</t>
  </si>
  <si>
    <t>3831 Naknade šteta pravnim i fizičkim osobama</t>
  </si>
  <si>
    <t>3835 Ostale kazne</t>
  </si>
  <si>
    <t>4 RASHODI ZA NABAVU NEFINANCIJSKE IMOVINE</t>
  </si>
  <si>
    <t>41 RASHODI ZA NABAVU NEPROIZVODNE DUGOTRAJNE IMOVINE</t>
  </si>
  <si>
    <t>412 Nematerijalna imovina</t>
  </si>
  <si>
    <t>4124 Ostala prava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</si>
  <si>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</si>
  <si>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</si>
  <si>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</si>
  <si>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</si>
  <si>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</si>
  <si>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</si>
  <si>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</si>
  <si>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 Postrojenja i oprema -dječji vrtić „Suncokret Sveti Đurđ“</t>
  </si>
  <si>
    <t>4221 Uredska oprema i namještaj</t>
  </si>
  <si>
    <t>4221 Uredska oprema i namještaj - Dječji vrtić "Suncokret Sveti Đurđ"</t>
  </si>
  <si>
    <t>4222 Komunikacijska oprema</t>
  </si>
  <si>
    <t>4222 Komunikacijska oprema dječji vrtić „Suncokret Sveti Đurđ</t>
  </si>
  <si>
    <t>4223 Oprema za  održavanje i zaštitu</t>
  </si>
  <si>
    <t>4223 Oprema za održavanje i zaštitu Dječji vrtić „Suncokret Sveti Đurđ“</t>
  </si>
  <si>
    <t>4224 Medicinska i laboratorijska oprema</t>
  </si>
  <si>
    <t>4225 Instrumenti i uređaji - Dječji vrtić „Suncokret Sveti Đurđ“</t>
  </si>
  <si>
    <t>4226 Sportska i glazbena oprema</t>
  </si>
  <si>
    <t>4227 Uređaji, strojevi i oprema za ostale namjene</t>
  </si>
  <si>
    <t>4227 Uređaji, strojevi i oprema za ostale namjene dječji vrtić „Suncokret Sveti Đurđ“</t>
  </si>
  <si>
    <t>424 Ostala umjetnička djela</t>
  </si>
  <si>
    <t>4242 Umjetnička djela</t>
  </si>
  <si>
    <t>426 Nematerijalna proizvedena imovina</t>
  </si>
  <si>
    <t>4263 Umjetnička, literarna i znanstvena djela</t>
  </si>
  <si>
    <t>UKUPNO RASHODI</t>
  </si>
  <si>
    <t xml:space="preserve"> RAČUN PRIHODA I RASHODA PREMA IZVORIMA FINANCIRANJA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</si>
  <si>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</si>
  <si>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</si>
  <si>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</si>
  <si>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</si>
  <si>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</si>
  <si>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</si>
  <si>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</si>
  <si>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</si>
  <si>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</si>
  <si>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>6 DONACIJE</t>
  </si>
  <si>
    <t>61 Donacije</t>
  </si>
  <si>
    <t>7 PRIHODI OD PRODAJE ILI ZAMJENE NEFINANCIJSKE IMOVINE I NAKNADE S NASLOVA OSIGURANJA</t>
  </si>
  <si>
    <t>71 Prihodi od prodaje ili zamjene nefinancijske imovine i naknade s naslova osiguranja</t>
  </si>
  <si>
    <t>15 Proračunska pričuva</t>
  </si>
  <si>
    <t>4 PRIHODI OD POSEBNE NAMJENE</t>
  </si>
  <si>
    <t>7 PRIHODI OD PRODAJE ILI ZAMJENE NEFIN. IMOVINE I NAKNADE S NASLOVA OSIG.</t>
  </si>
  <si>
    <t>RAČUN RASHODA PREMA FUNKCIJSKOJ KLASIFIKACIJI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</si>
  <si>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</si>
  <si>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</si>
  <si>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</si>
  <si>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</si>
  <si>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</si>
  <si>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</si>
  <si>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</si>
  <si>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</si>
  <si>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poslovni vezani uz rad</t>
  </si>
  <si>
    <t>042 Poljoprivreda, šumarstvo, ribarstvo i lov</t>
  </si>
  <si>
    <t>043 Gorivo i energija</t>
  </si>
  <si>
    <t>044 Rudarstvo, proizvodnja i građevinarstvo</t>
  </si>
  <si>
    <t>045 Promet</t>
  </si>
  <si>
    <t>046 Komunikacije</t>
  </si>
  <si>
    <t>049 Ekonomski poslovi koji nisu drugdje svrstani</t>
  </si>
  <si>
    <t>05 ZAŠTITA OKOLIŠA</t>
  </si>
  <si>
    <t>051 Gospodarenje otpadom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</si>
  <si>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</si>
  <si>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</si>
  <si>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</si>
  <si>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</si>
  <si>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</si>
  <si>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</si>
  <si>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066 Rashodi vezani za stanovanje i kom. pogodnosti koji nisu drugdje svrstani</t>
  </si>
  <si>
    <t>07 ZDRAVSTVO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</si>
  <si>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</si>
  <si>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</si>
  <si>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</si>
  <si>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</si>
  <si>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</si>
  <si>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</si>
  <si>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</si>
  <si>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</si>
  <si>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</si>
  <si>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095 Obrazovanje koje se ne može definirati  po stupnju</t>
  </si>
  <si>
    <t>10 SOCIJALNA ZAŠTITA</t>
  </si>
  <si>
    <t>104 Obitelj i djeca</t>
  </si>
  <si>
    <t>106 Stanovanje</t>
  </si>
  <si>
    <t>107 Socijalna pomoć stanovništvu koje  nije obuhvaćeno redovnim socijalnim programima</t>
  </si>
  <si>
    <t>109 Aktivnost socijalne zaštite koje nisu drugdje svrstane</t>
  </si>
  <si>
    <t>II. POSEBNI DIO</t>
  </si>
  <si>
    <t>IZVRŠENJE PO ORGANIZACIJSKOJ KLASIFIKACIJI</t>
  </si>
  <si>
    <t>Brojčana oznaka</t>
  </si>
  <si>
    <t>Naziv računa</t>
  </si>
  <si>
    <t xml:space="preserve">Plan proračuna 2025. </t>
  </si>
  <si>
    <t>Izvršenje za izvještajno razdoblje   01.01.-31.12.2025.</t>
  </si>
  <si>
    <t>Indeks %     5/3</t>
  </si>
  <si>
    <t>Indeks %       5/4</t>
  </si>
  <si>
    <t xml:space="preserve">RAZDJEL 001: </t>
  </si>
  <si>
    <t>PREDSTAVNIČKA I IZVRŠNA TIJELA</t>
  </si>
  <si>
    <t>GLAVA 001 01:</t>
  </si>
  <si>
    <t>Općinsko vijeće</t>
  </si>
  <si>
    <t xml:space="preserve">RAZDJEL 002: </t>
  </si>
  <si>
    <t>JEDINSTVENI UPRAVNI ODJEL</t>
  </si>
  <si>
    <t>GLAVA 002 01</t>
  </si>
  <si>
    <t>Ured načelnika</t>
  </si>
  <si>
    <t xml:space="preserve">GLAVA 002 02: </t>
  </si>
  <si>
    <t>Upravni odjel za poslove Općinskog vijeća, mjesnu samoupravu i opće poslove</t>
  </si>
  <si>
    <t xml:space="preserve">GLAVA 002 03: </t>
  </si>
  <si>
    <t>Obrazovanje (predškolski odgoj, osnovno, srednjoškolsko i visoko)</t>
  </si>
  <si>
    <t>IZVRŠENJE PO PROGRAMSKOJ KLASIFIKACIJI</t>
  </si>
  <si>
    <t>Indeks %    5/4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</si>
  <si>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</si>
  <si>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</si>
  <si>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</si>
  <si>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</si>
  <si>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</si>
  <si>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</si>
  <si>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</si>
  <si>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Izvor 11</t>
  </si>
  <si>
    <t>Opći prihodi i primici</t>
  </si>
  <si>
    <t>Funkcijska klasifikacija: 01-Opće javne usluge</t>
  </si>
  <si>
    <t>Rashodi  poslovanja</t>
  </si>
  <si>
    <t>Materijalni rashodi</t>
  </si>
  <si>
    <t>Ostali nespomenuti rashodi poslovanja</t>
  </si>
  <si>
    <t>Naknade za rad predstavničkih i izvršnih tijela,povjerenstava i slično</t>
  </si>
  <si>
    <t>A 1001  02</t>
  </si>
  <si>
    <t>AKTIVNOST: Financiranje  političkih stranaka</t>
  </si>
  <si>
    <t>Rashodi poslovanja</t>
  </si>
  <si>
    <t>Ostali rashodi</t>
  </si>
  <si>
    <t>Tekuće donacije</t>
  </si>
  <si>
    <t>Tekuće donacije u novcu</t>
  </si>
  <si>
    <t>002</t>
  </si>
  <si>
    <t>RAZDJEL  002: JEDINSTVENI UPRAVNI ODJEL</t>
  </si>
  <si>
    <t>002  01</t>
  </si>
  <si>
    <t>GLAVA 002  01: Ured načelnika</t>
  </si>
  <si>
    <t>P  2002</t>
  </si>
  <si>
    <t>PROGRAM  02: PRIPREMA, DONOŠENJE I PROVEDBA AKATA I MJERA IZ DJELOKRUGA IZVRŠNOG TIJELA</t>
  </si>
  <si>
    <t>A 2002  01</t>
  </si>
  <si>
    <t>AKTIVNOST: Proračunska pričuva</t>
  </si>
  <si>
    <t>Izvor 15</t>
  </si>
  <si>
    <t>Proračunska zaliha</t>
  </si>
  <si>
    <t>Kazne, penali i naknade štete</t>
  </si>
  <si>
    <t>Ostale kazne</t>
  </si>
  <si>
    <t>A 2002  02</t>
  </si>
  <si>
    <t>AKTIVNOST: Promidžba općine  i ostale manifestacije – Dan općine</t>
  </si>
  <si>
    <t>Ostali nespomenuti rashodi poslovanja – Dan općine</t>
  </si>
  <si>
    <t>002  02</t>
  </si>
  <si>
    <t>GLAVA 002  02: UPRAVNI ODJEL ZA POSLOVE OPĆINSKOG VIJEĆA, MJESNU SAMOUPRAVU I OPĆE POSLOVE</t>
  </si>
  <si>
    <t>A 2002  03</t>
  </si>
  <si>
    <t>AKTIVNOST: Administrativno, tehničko i stručno osoblje</t>
  </si>
  <si>
    <t>Rashodi za zaposlene</t>
  </si>
  <si>
    <t>Plaće</t>
  </si>
  <si>
    <t>Plaće za redovan rad</t>
  </si>
  <si>
    <t>Plaće u naravi</t>
  </si>
  <si>
    <t>Ostali rashodi za zaposlene</t>
  </si>
  <si>
    <t>Doprinosi na plaće</t>
  </si>
  <si>
    <t>Doprinosi za mirovinsko osiguranje</t>
  </si>
  <si>
    <t>Doprinosi za obvezno zdravstveno osiguranje</t>
  </si>
  <si>
    <t>Naknada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</si>
  <si>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</si>
  <si>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</si>
  <si>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</si>
  <si>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</si>
  <si>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</si>
  <si>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</si>
  <si>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</si>
  <si>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</si>
  <si>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</si>
  <si>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</si>
  <si>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</si>
  <si>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</si>
  <si>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</si>
  <si>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</si>
  <si>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</si>
  <si>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 xml:space="preserve">Zakupnine i najamnine </t>
  </si>
  <si>
    <t>Zdravstvene i veterinarske usluge</t>
  </si>
  <si>
    <t>Intelektualne i osobne usluge</t>
  </si>
  <si>
    <t>Računalne usluge</t>
  </si>
  <si>
    <t>Ostale usluge</t>
  </si>
  <si>
    <t>Ostali nespomenuti rashodi poslovanja-sufinanciranje rada opće medicine - hladni pogon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</si>
  <si>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</si>
  <si>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</si>
  <si>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</si>
  <si>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</si>
  <si>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</si>
  <si>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</si>
  <si>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</si>
  <si>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</si>
  <si>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</si>
  <si>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Ostali nespomenuti financijski rashodi – izdaci za izbore</t>
  </si>
  <si>
    <t>381/363</t>
  </si>
  <si>
    <t>Tekuće donacije-sufinanciranje komunalnog redara</t>
  </si>
  <si>
    <t>3811/3631</t>
  </si>
  <si>
    <t>381/372</t>
  </si>
  <si>
    <t>Tekuće donacije – sufinanciranje jednodnevnih izleta</t>
  </si>
  <si>
    <t>3811/3721</t>
  </si>
  <si>
    <t>Tekuće donacije u naravi</t>
  </si>
  <si>
    <t>Naknade štete pravnim i fizičkim osobama</t>
  </si>
  <si>
    <t>A 2002 04</t>
  </si>
  <si>
    <t>AKTIVNOST: Financiranje održavanja lokalnih izbora</t>
  </si>
  <si>
    <t>K 2002  01</t>
  </si>
  <si>
    <t>KAPITALNI PROJEKT: Nabava dugotrajne imovine za potrebe Općine</t>
  </si>
  <si>
    <t>Izvor 71</t>
  </si>
  <si>
    <t>Prihodi od prodaje ili zamjene nefinancijske imovine i naknade s naslova osiguranja</t>
  </si>
  <si>
    <t>Rashodi za nabavu nefinancijske imovine</t>
  </si>
  <si>
    <t>Rashodi za nabavu proizvedene dugotrajne imovine</t>
  </si>
  <si>
    <t>Građevinski objekti</t>
  </si>
  <si>
    <t>Stambeni objekti</t>
  </si>
  <si>
    <t>Poslovni objekti</t>
  </si>
  <si>
    <t>Postrojenja i oprema</t>
  </si>
  <si>
    <t>Uredska oprema -računala i namještaj</t>
  </si>
  <si>
    <t>Komunikacijska oprema</t>
  </si>
  <si>
    <t>Oprema za održavanje i zaštitu</t>
  </si>
  <si>
    <t>Sportska oprema</t>
  </si>
  <si>
    <t>Uređaji, strojevi i oprema za ostale namjene</t>
  </si>
  <si>
    <t>Ostala umjetnička djela</t>
  </si>
  <si>
    <t>P 2003</t>
  </si>
  <si>
    <t>PROGRAM 03: ODRŽAVANJE KOMUNALNE INFRASTRUKTURE</t>
  </si>
  <si>
    <t>A 2003  01</t>
  </si>
  <si>
    <t>AKTIVNOST: Održavanje led javne rasvjete</t>
  </si>
  <si>
    <t>Izvor 31</t>
  </si>
  <si>
    <t>Vlastiti prihodi</t>
  </si>
  <si>
    <t>Izvor 43</t>
  </si>
  <si>
    <t>Ostali prihodi za posbne namjene</t>
  </si>
  <si>
    <t>Funkcijska klasifikacija: 06-Usluge unapređenja stanovanja i zajednice</t>
  </si>
  <si>
    <t>A 2003  02</t>
  </si>
  <si>
    <t>AKTIVNOST: Održavanje javnih površina</t>
  </si>
  <si>
    <t>Gorivo</t>
  </si>
  <si>
    <t>A 2003 03</t>
  </si>
  <si>
    <t>AKTIVNOST: Uređenje staze i ograde na mjesnom groblju Sveti Đurđ</t>
  </si>
  <si>
    <t>A 2003  04</t>
  </si>
  <si>
    <t>AKTIVNOST: Uređenje staze i ograde na mjesnom groblju Struga</t>
  </si>
  <si>
    <t>A 2003  05</t>
  </si>
  <si>
    <t>AKTIVNOST: Uređenje staze i ograde na mjesnom groblju Hrženica</t>
  </si>
  <si>
    <t>A 2003 06</t>
  </si>
  <si>
    <t>AKTIVNOST: Uređenje staze na mjesnom groblju Sesvete Ludbreške</t>
  </si>
  <si>
    <t>Funkcijska klasifikacija: 06- Usluge unapređenja stanovanja i zajednice</t>
  </si>
  <si>
    <t>A 2003 07</t>
  </si>
  <si>
    <t>AKTIVNOST: Energija, plin i komunikacije</t>
  </si>
  <si>
    <t>Funkcijska klasifikacija: 04-Ekonomski poslovi</t>
  </si>
  <si>
    <t>Energija</t>
  </si>
  <si>
    <t>A 2003 08</t>
  </si>
  <si>
    <t>AKTIVNOST. Opskrba vodom</t>
  </si>
  <si>
    <t>K 2003  01</t>
  </si>
  <si>
    <t>KAPITALNI PROJEKT: Nabava strojeva-kosilica</t>
  </si>
  <si>
    <t>Prihodi od prodaje ii zamjene nefinancijske imovine i naknade s naslova osiguranja</t>
  </si>
  <si>
    <t>P 2004</t>
  </si>
  <si>
    <t>PROGRAM 04: ZAŠTITA OKOLIŠA</t>
  </si>
  <si>
    <t>A 2004  01</t>
  </si>
  <si>
    <t>AKTIVNOST: Zaštita okoliša-odvoz smeća</t>
  </si>
  <si>
    <t>Funkcijska klasifikacija: 05-Zaštita okoliša</t>
  </si>
  <si>
    <t>A 2004  02</t>
  </si>
  <si>
    <t>AKTIVNOST: Zaštita okoliša-uređenje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</si>
  <si>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</si>
  <si>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</si>
  <si>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</si>
  <si>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</si>
  <si>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A 2004  05</t>
  </si>
  <si>
    <t>AKTIVNOST: Sufinanciranje zbrinjavanja miješanog komunalnog otpada</t>
  </si>
  <si>
    <t>P 2005</t>
  </si>
  <si>
    <t>PROGRAM 05: PROSTORNO UREĐENJE I UNAPREĐENJE STANOVANJA</t>
  </si>
  <si>
    <t>A 2005 01</t>
  </si>
  <si>
    <t>AKTIVNOST: Geodetsko-katastarske usluge</t>
  </si>
  <si>
    <t>A 2005 02</t>
  </si>
  <si>
    <t>AKTIVNOST: Uređenje prostora – sufinanciranje izgradnje reciklažnog dvorišta</t>
  </si>
  <si>
    <t>A 2005 03</t>
  </si>
  <si>
    <t>AKTIVNOST: Uređenja prostora – izmjene i dopune prostornog plana općine Sveti Đurđ</t>
  </si>
  <si>
    <t>A 2005 04</t>
  </si>
  <si>
    <t>AKTIVNOST: Održavanje i uređenje građevinskih objekata (društveni dom,grobna kuća i prostorije udruga) – mjesni odbor Hrženica</t>
  </si>
  <si>
    <t>A 2005  05</t>
  </si>
  <si>
    <t>AKTIVNOST: Održavanje i uređenje građevinskih objekata (društveni dom,grobna kuća i prostorije udruga) - mjesni odbor Sveti Đurđ</t>
  </si>
  <si>
    <t>A 2005  06</t>
  </si>
  <si>
    <t>AKTIVNOST: Održavanje i uređenje građevinskih objekata (društveni dom,grobna kuća i prostorije udruga) - mjesni odbor Struga</t>
  </si>
  <si>
    <t>A 2005  07</t>
  </si>
  <si>
    <t>AKTIVNOST: Održavanje i uređenje građevinskih objekata (društveni dom,grobna kuća i prostorije udruga)  – mjesni odbor Sesvete L.</t>
  </si>
  <si>
    <t>A 2005  08</t>
  </si>
  <si>
    <t>AKTIVNOST: Održavanje i uređenje građevinskih objekata (društveni dom i prostorije udruga) – mjesni odbor Karlovec L.</t>
  </si>
  <si>
    <t>A 2005  09</t>
  </si>
  <si>
    <t>AKTIVNOST: Održavanje i uređenje građevinskih objekata (društveni dom i prostorije udruga) – mjesni odbor Luka L.</t>
  </si>
  <si>
    <t>A 2005  10</t>
  </si>
  <si>
    <t>AKTIVNOST: Održavanje i uređenje građevinskih objekata (društveni dom i prostorije udruga) – mjesni odbor Priles</t>
  </si>
  <si>
    <t>Funkcijska klasifikacija: 06-usluge unapređenja stanovanja i zajednice</t>
  </si>
  <si>
    <t>A 2005  11</t>
  </si>
  <si>
    <t>AKTIVNOST: Održavanje i uređenje građevinskih objekata (društveni dom i prostorije udruga) – mjesni odbor Komarnica L.</t>
  </si>
  <si>
    <t>A 2005 12</t>
  </si>
  <si>
    <t>AKTIVNOST: Održavanje i uređenje građevinskih objekata (društveni dom i prostorije udruga) – mjesni odbor Obrankovec</t>
  </si>
  <si>
    <t>A 2005 13</t>
  </si>
  <si>
    <t>AKTIVNOST: Održavanje i uređenje građevinskih objekata – poslovni prostor u zgradi općine</t>
  </si>
  <si>
    <t>A 2005 14</t>
  </si>
  <si>
    <t>AKTIVNOST: Zimsko održavanje cesta</t>
  </si>
  <si>
    <t>A 2005 15</t>
  </si>
  <si>
    <t>AKTIVNOST: Uređenje kanala u Strugi i Karlovcu Ludbreškom</t>
  </si>
  <si>
    <t>A 2005 16</t>
  </si>
  <si>
    <t>AKTIVNOST: Održavanje nerazvrstanih cesta -šljunčanje poljskih puteva</t>
  </si>
  <si>
    <t>Funkcijska klasifikacija: 06-Usluga unapređenja stanovanja i zajednice</t>
  </si>
  <si>
    <t>A 2005 17</t>
  </si>
  <si>
    <t>AKTIVNOST: Uređenje zapuštenih objekata po naseljima</t>
  </si>
  <si>
    <t>Funkcijska klasifikacija: 06 -Usluge unapređenja i stanovanja i zajednice</t>
  </si>
  <si>
    <t>Ostale komunalne usluge</t>
  </si>
  <si>
    <t xml:space="preserve">P  2006   </t>
  </si>
  <si>
    <t>PROGRAM 06: RAZVOJ  POLJOPRIVREDE</t>
  </si>
  <si>
    <t>A 1006 01</t>
  </si>
  <si>
    <t>AKTIVNOST: Subvencije poljoprivrednicima</t>
  </si>
  <si>
    <t>35/37</t>
  </si>
  <si>
    <t>Subvencije/Naknade građanima i kućanstvima na temelju osiguranja i druge naknade</t>
  </si>
  <si>
    <t>352/372</t>
  </si>
  <si>
    <t>Subvencije poljoprivrednicima/Ostale naknade građanima i kućanstvima iz proračuna</t>
  </si>
  <si>
    <t>3523/3721</t>
  </si>
  <si>
    <t>Subvencije poljoprivrednicima/Naknade građanima i kućanstvima u novcu</t>
  </si>
  <si>
    <t>A 2006 02</t>
  </si>
  <si>
    <t>AKTIVNOST: Subvencije obrtnicima</t>
  </si>
  <si>
    <t>Funkcijska klasifikacija: 04- Ekonomski poslovi</t>
  </si>
  <si>
    <t>Subvencije</t>
  </si>
  <si>
    <t>Subvencije obrtnicima</t>
  </si>
  <si>
    <t>P  2007</t>
  </si>
  <si>
    <t>PROGRAM  07: IZGRADNJA OBJEKATA KOMUNALNE INFRASTRUKTURE</t>
  </si>
  <si>
    <t>K 2007 01</t>
  </si>
  <si>
    <t xml:space="preserve">KAPITALNI PROJEKT: Izgradnja prometnice UK4 i UK6 sa parkiralištem kod doma za dnevni boravak starijih osoba </t>
  </si>
  <si>
    <t>Izvor 52</t>
  </si>
  <si>
    <t>Pomoći iz državnog proračuna</t>
  </si>
  <si>
    <t>Ceste,željeznice i ostali prometni objekti</t>
  </si>
  <si>
    <t>K 2007 02</t>
  </si>
  <si>
    <t>KAPITALNI PROJEKT: Sufinanciranje izgradnje pješačko-biciklističke staze po naseljima općine uz lokalne i županijske ceste - uređenje cestovne odvodnje uz ŽC 2071 Hrženica</t>
  </si>
  <si>
    <t>Ostale pomoći iz državnog proračuna</t>
  </si>
  <si>
    <t>Ceste i  ostali prometni objekti</t>
  </si>
  <si>
    <t>K 2007 03</t>
  </si>
  <si>
    <t>KAPITALNI PROJEKT:Izvedba uzdignute plohe na ŽC Sveti Đurđ</t>
  </si>
  <si>
    <t>Ceste i ostali prometni objekti</t>
  </si>
  <si>
    <t>K 2007 04</t>
  </si>
  <si>
    <t>KAPITALNI PROJEKT: Trošak konzultantskih kuća-izrada projekata</t>
  </si>
  <si>
    <t>Ostali građevinski objekti</t>
  </si>
  <si>
    <t>K 2007 05</t>
  </si>
  <si>
    <t>KAPITALNI PROJEKT: Uređenje proizvodno-poslovnog prostora u Strugi</t>
  </si>
  <si>
    <t>K 2007 06</t>
  </si>
  <si>
    <t>KAPITALNI PROJEKT: Energetska obnova javnih objekata (društveni domovi)</t>
  </si>
  <si>
    <t>Financijska klasifikacija: 06-Usluge unapređenja stanovanja i zajednice</t>
  </si>
  <si>
    <t>K 2007 07</t>
  </si>
  <si>
    <t>KAPITALNI PROJEKT: Izgradnja nerazvrstanih cesta – asfaltiranje</t>
  </si>
  <si>
    <t>K 2007 08</t>
  </si>
  <si>
    <t>KAPITALNI PROJEKT: Detaljni plan uređenja poslovne zone Sveti Đurđ-Hrženica</t>
  </si>
  <si>
    <t>Funkcijska klasifikacija:06- Usluge unapređenja stanovanja i zajednice</t>
  </si>
  <si>
    <t>K 2007 09</t>
  </si>
  <si>
    <t>KAPITALNI PROJEKT: Izgradnja projektne dokumentacije i građenje zgrade javne i društvene namjene (dom za dnevni boravak starijih osoba sa smještajnim jedinicama)</t>
  </si>
  <si>
    <t>Funkcijska klasifikacija: 06-Usluge unapređenja i stanovanja</t>
  </si>
  <si>
    <t>K 2007 10</t>
  </si>
  <si>
    <t>KAPITALNI PROJEKT: Dogradnja dječjeg vrtića „Suncokret Sveti Đurđ”</t>
  </si>
  <si>
    <t>Izvor 51</t>
  </si>
  <si>
    <t>Pomoći iz EU</t>
  </si>
  <si>
    <t>K 2007 11</t>
  </si>
  <si>
    <t>KAPITALNI PROJEKT: Prenamjena uređenja prostora u Dječjem vrtiću „Suncokret Sveti Đurđ” - senzorna soba</t>
  </si>
  <si>
    <t>K 2007 12</t>
  </si>
  <si>
    <t xml:space="preserve">KAPITALNI PROJEKT: Izgradnja dječjeg igrališta - Dječji vrtić "Suncokret Sveti Đurđ" </t>
  </si>
  <si>
    <t>K 2007 13</t>
  </si>
  <si>
    <t>KAPITALNI PROJEKT: Rekonstrukcija i opremanje igrališta za mali nogomet i košarku u Karlovcu Ludbreškom</t>
  </si>
  <si>
    <t>K 2007 14</t>
  </si>
  <si>
    <t>KAPITALNI PROJEKT: Izgradnja prilazne ceste s javnom rasvjetom za romska naselja (Sveti Đurđ i Karlovec Ludbreški)</t>
  </si>
  <si>
    <t>P  2008</t>
  </si>
  <si>
    <t>PROGRAM  08: PROMICANJE KULTURE</t>
  </si>
  <si>
    <t>A 2008  01</t>
  </si>
  <si>
    <t>AKTIVNOST:Informiranje putem Radio Ludbrega (pomoć za redovan rad)</t>
  </si>
  <si>
    <t>Funkcijska klasifikacija: 08 –Rekreacija,kultura i religija</t>
  </si>
  <si>
    <t>A 2008 02</t>
  </si>
  <si>
    <t>AKTIVNOST: Sufinanciranje programa udruga i KUD-ova u kulturi</t>
  </si>
  <si>
    <t xml:space="preserve"> </t>
  </si>
  <si>
    <t>A 2008  03</t>
  </si>
  <si>
    <t>AKTIVNOST: Likovna kolonija</t>
  </si>
  <si>
    <t>Funkcijska klasifikacija: 08-Rekreacija,kultura i religija</t>
  </si>
  <si>
    <t>A 2008  04</t>
  </si>
  <si>
    <t>AKTIVNOST: Gradska knjižnica i čitaonica "Mladen Kerstner" Ludbreg</t>
  </si>
  <si>
    <t>P  2009</t>
  </si>
  <si>
    <t>PROGRAM  09: RAZVOJ SPORTA I REKREACIJE</t>
  </si>
  <si>
    <t>A 2009  01</t>
  </si>
  <si>
    <t>AKTIVNOST: Sufinanciranje Zajednice sportskih udruga</t>
  </si>
  <si>
    <t>A 2009 02</t>
  </si>
  <si>
    <t>AKTIVNOST: Uređenje svlačionica i ograda po nogometnim klubovima</t>
  </si>
  <si>
    <t>Funkcijska klasifikacija: 08-Rekreacija, kultura, religija</t>
  </si>
  <si>
    <t>Tekuće i investicijsko održavanje građevinskih objekata</t>
  </si>
  <si>
    <t>P  2010</t>
  </si>
  <si>
    <t>PROGRAM  10: RELIGIJSKE JAVNE POTREBE</t>
  </si>
  <si>
    <t xml:space="preserve">    A 2010  01</t>
  </si>
  <si>
    <t>AKTIVNOST: Rimokatolička crkva – Sveti Juraj</t>
  </si>
  <si>
    <t>P  2011</t>
  </si>
  <si>
    <t>PROGRAM  11: SOCIJALNA SKRB</t>
  </si>
  <si>
    <t>A 2011  02</t>
  </si>
  <si>
    <t>AKTIVNOST: Pomoć obiteljima-jednokratne pomoći</t>
  </si>
  <si>
    <t>Funkcijska klasifikacija: 10-Socijalna zaštita</t>
  </si>
  <si>
    <t>Naknade građanima i kućanstvima</t>
  </si>
  <si>
    <t>Ostale naknade građanima i kućanstvima iz proračuna</t>
  </si>
  <si>
    <t>Naknade građanima i kućanstvima u novcu</t>
  </si>
  <si>
    <t>A 2011  03</t>
  </si>
  <si>
    <t>AKTIVNOST: Pomoć za novorođenu djecu</t>
  </si>
  <si>
    <t>Naknade građanima i kućanstvima iz proračuna</t>
  </si>
  <si>
    <t>A 2011  04</t>
  </si>
  <si>
    <t>AKTIVNOST: Pomoć obiteljima-darovi za djecu</t>
  </si>
  <si>
    <t>Funkcijska klasifikacija:10-Socijalna zaštita</t>
  </si>
  <si>
    <t>A 2011  05</t>
  </si>
  <si>
    <t>AKTIVNOST: Pomoć umirovljenicima-prigodna nagrada</t>
  </si>
  <si>
    <t>A 2011 06</t>
  </si>
  <si>
    <t>AKTIVNOST: Financijska pomoć obiteljima za ulaganje u izgradnju i adaptaciju stambenog objekta</t>
  </si>
  <si>
    <t>Naknade građanima i kućanstvima u naravi</t>
  </si>
  <si>
    <t>A 2011  07</t>
  </si>
  <si>
    <t>AKTIVNOST: Humanitarna skrb i drugi interesi građana – Crveni križ</t>
  </si>
  <si>
    <t>A 2011  08</t>
  </si>
  <si>
    <t>AKTIVNOST: Pomoć nacionalnim zajednicama i manjinama – Romi</t>
  </si>
  <si>
    <t>P 2012</t>
  </si>
  <si>
    <t>PROGRAM 12: ZAŠTITA OD POŽARA</t>
  </si>
  <si>
    <t>A 2012  01</t>
  </si>
  <si>
    <t>AKTIVNOST: Osnovna djelatnost vatrogasne zajednice</t>
  </si>
  <si>
    <t>Funkcijska klasifikacija: 03-Javni red i sigurnost</t>
  </si>
  <si>
    <t>A 2012  02</t>
  </si>
  <si>
    <t>AKTIVNOST: Dobrovoljna vatrogasna društva</t>
  </si>
  <si>
    <t>A 2012  03</t>
  </si>
  <si>
    <t>AKTIVNOST: Civilna zaštita</t>
  </si>
  <si>
    <t>A 2012 04</t>
  </si>
  <si>
    <t>AKTIVNOST: Hrvatska gorska služba spašavanja</t>
  </si>
  <si>
    <t>Funkcijska klasifikacija: 03- Javni red i sigurnost</t>
  </si>
  <si>
    <t>K 2012 01</t>
  </si>
  <si>
    <t>KAPITALNI PROJEKT: Izgradnja vatrogasnog spremišta - DVD Struga</t>
  </si>
  <si>
    <t>Rashodi za nabavu proizvodne dugotrajne imovine</t>
  </si>
  <si>
    <t>K 2012 02</t>
  </si>
  <si>
    <t>KAPITALNI PROJEKT: Izgradnja vatrogasnog spremišta – DVD Sesvete Ludbreške</t>
  </si>
  <si>
    <t>K 2012 03</t>
  </si>
  <si>
    <t>KAPITALNI PROJEKT: Izgradnja vatrogasnog spremišta DVD Komarnica Ludbreška</t>
  </si>
  <si>
    <t>002 03</t>
  </si>
  <si>
    <t>GLAVA 002 03: OBRAZOVANJE (predškolski odgoj, osnovno, srednjoškolsko i visoko)</t>
  </si>
  <si>
    <t>P 3001</t>
  </si>
  <si>
    <t>PROGRAM 3001: PREDŠKOLSKI ODGOJ</t>
  </si>
  <si>
    <t>A 3001 01</t>
  </si>
  <si>
    <t>AKTIVNOST: Redovan rad Dječjeg vrtića „Suncokret“ Sveti Đurđ</t>
  </si>
  <si>
    <t>Funkcijska klasifikacija: 09-Obrazovanje</t>
  </si>
  <si>
    <t>Plaće ( bruto)</t>
  </si>
  <si>
    <t>Doprinos za mirovinsko osiguranje</t>
  </si>
  <si>
    <t>Doprinos za obvezno zdravstveno osiguranje</t>
  </si>
  <si>
    <t>Naknade troškova zaposlenima</t>
  </si>
  <si>
    <t>Naknada za prijevoz, rad na terenu i odvojeni život</t>
  </si>
  <si>
    <t>Rashodi za materijali  energiju</t>
  </si>
  <si>
    <t>Sitni inventar i autogume</t>
  </si>
  <si>
    <t>Tisak, literatura, knjige</t>
  </si>
  <si>
    <t>Ostale zakupnine i najamnine</t>
  </si>
  <si>
    <t>Naknade za red predstavničkih i izvršnih tijela, povjerenstva i sl.</t>
  </si>
  <si>
    <t>Zatezne kamate iz poslovnih odnosa</t>
  </si>
  <si>
    <t>K 3001 02</t>
  </si>
  <si>
    <t>KAPITALNI PROJEKT: Opremanje radnog prostora Dječjeg vrtića „Suncokret Sveti Đurđ“</t>
  </si>
  <si>
    <t>Funkcijska klasifikacija: 09- Obrazovanje</t>
  </si>
  <si>
    <t>Uredska oprema i namještaj</t>
  </si>
  <si>
    <t>Instrumenti i uređaji</t>
  </si>
  <si>
    <t>Oprema</t>
  </si>
  <si>
    <t>P  3002</t>
  </si>
  <si>
    <t>PROGRAM  3002: OSNOVNOŠKOLSKO OBRAZOVANJE</t>
  </si>
  <si>
    <t>A 3002  01</t>
  </si>
  <si>
    <t>AKTIVNOST: Sufinanciranje radnih bilježnica učenika Osnovne škole</t>
  </si>
  <si>
    <t>32/37</t>
  </si>
  <si>
    <t xml:space="preserve">Materijalni rashodi/Naknade građanima i kućanstvima na temelju osiguranja i druge naknade </t>
  </si>
  <si>
    <t>3221/3721</t>
  </si>
  <si>
    <t>Uredski materijal i ostali materijalni rashodi-radne bilježnice/Naknade građanima i kućanstvima u novcu</t>
  </si>
  <si>
    <t>A 3002  02</t>
  </si>
  <si>
    <t>AKTIVNOST: Sufinanciranje prijevoza učenika Osnove škole</t>
  </si>
  <si>
    <t>Usluge prijevoza učenika – OŠ</t>
  </si>
  <si>
    <t>A 3002  03</t>
  </si>
  <si>
    <t>AKTIVNOST: Sufinanciranje natjecanja učenika Osnove škole</t>
  </si>
  <si>
    <t>Ostali nespomenuti rashodi poslovanja-natjecanje učenika</t>
  </si>
  <si>
    <t>A 3002  04</t>
  </si>
  <si>
    <t>AKTIVNOST: Sufinanciranje produženog boravka učenika Osnove škole</t>
  </si>
  <si>
    <t>38/36</t>
  </si>
  <si>
    <t>Ostali rashodi/Pomoći dane u inozemstvu i unutar općeg proračuna</t>
  </si>
  <si>
    <t>3811/3661</t>
  </si>
  <si>
    <t>Tekuće donacije-sufinanciranje produženog boravka učenika OŠ/Tekuće pomoći proračunskim korisnicima drugih proračuna</t>
  </si>
  <si>
    <t>A 3002  05</t>
  </si>
  <si>
    <t>AKTIVNOST: Sufinanciranje dogradnje osnovne škole – najam</t>
  </si>
  <si>
    <t>Zakupnine i najamnine</t>
  </si>
  <si>
    <t>P 3003</t>
  </si>
  <si>
    <t>PROGRAM 03: SREDNJEŠKOLSKO OBRAZOVANJE</t>
  </si>
  <si>
    <t>A 3003  01</t>
  </si>
  <si>
    <t>AKTIVNOST: Sufinanciranje cijene prijevoza učenika srednjih škola</t>
  </si>
  <si>
    <t>P 3004</t>
  </si>
  <si>
    <t>PROGRAM 04: VISOKOŠKOLSKO OBRAZOVANJE</t>
  </si>
  <si>
    <t>A 3004  01</t>
  </si>
  <si>
    <t>AKTIVNOST: Jednokratne pomoći studentima</t>
  </si>
  <si>
    <t>P  3005</t>
  </si>
  <si>
    <t xml:space="preserve">PROGRAM 05: SUFINANCIRANJE TROŠKOVA BORAVKA DJECE U DJEČJIM VRTIĆIMA IZVAN OPĆINE </t>
  </si>
  <si>
    <t>A 3005 01</t>
  </si>
  <si>
    <t>AKTIVNOST: Sufinanciranje troškova boravka djece u vrtićima izvan Općine Sveti Đurđ</t>
  </si>
  <si>
    <t>351/352</t>
  </si>
  <si>
    <t>Subvencije ostalim financ. instituc. i trgovačkim društvima u javnom sektoru/Subvencije kreditnim i financijskim institucijama, trgovačkim društvima, zadrugama, poljoprivrednicima i obrtnicima izvan javnog sektora</t>
  </si>
  <si>
    <t>3512/3522</t>
  </si>
  <si>
    <t>Subvencije trgovačkim društvima u javnom sektoru/Subvencije trgovačkim društvima i zadrugama u javnom sektoru</t>
  </si>
  <si>
    <t>Članak 3.</t>
  </si>
  <si>
    <t xml:space="preserve">        Predsjednik Općinskog vijeća
Davor Kraljić</t>
  </si>
  <si>
    <t xml:space="preserve">Godišnji izvještaj o izvršenju Proračuna Općine Sveti Đurđ za 2025. godinu objavit će se u "Službenom vjesniku Varaždinske županije". </t>
  </si>
  <si>
    <t>KLASA: 400-05/26-01/2</t>
  </si>
  <si>
    <t>URBROJ: 2186-21-01-26-1</t>
  </si>
  <si>
    <t>Sveti Đurđ, 19.5.2026.</t>
  </si>
  <si>
    <t xml:space="preserve">           Temeljem članka 89. Zakona o proračunu („Narodne novine“ broj 144/21.), te članka 22. Statuta Općine Sveti Đurđ („Služeni vjesnik Varaždinske županije“ broj 30/21 i 18/23), Općinsko vijeće na svojoj 8. sjednici održanoj 19.5.2026. 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</si>
</sst>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color rgb="FF00000A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theme="3" tint="0.49977111117893003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1111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Aptos Narrow"/>
      <family val="2"/>
      <charset val="238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39979247413556324"/>
        <bgColor rgb="FF96DCF8"/>
      </patternFill>
    </fill>
    <fill>
      <patternFill patternType="solid">
        <fgColor theme="7" tint="0.59978026673177287"/>
        <bgColor rgb="FFCAEEFB"/>
      </patternFill>
    </fill>
    <fill>
      <patternFill patternType="solid">
        <fgColor theme="7" tint="0.79979857783745845"/>
        <bgColor rgb="FFCCFFFF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left" wrapText="1"/>
    </xf>
    <xf numFmtId="2" fontId="1" fillId="0" borderId="0" xfId="0" applyNumberFormat="1" applyFont="1"/>
    <xf numFmtId="2" fontId="4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/>
    <xf numFmtId="4" fontId="1" fillId="0" borderId="0" xfId="0" applyNumberFormat="1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5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0" xfId="0" applyFont="1" applyFill="1"/>
    <xf numFmtId="0" fontId="1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0" fillId="5" borderId="0" xfId="0" applyFill="1"/>
    <xf numFmtId="4" fontId="7" fillId="5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" fillId="5" borderId="3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right" vertical="center" wrapText="1"/>
    </xf>
    <xf numFmtId="0" fontId="20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right" vertical="center" wrapText="1"/>
    </xf>
    <xf numFmtId="4" fontId="1" fillId="5" borderId="4" xfId="0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/>
    </xf>
    <xf numFmtId="4" fontId="19" fillId="5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22" fillId="0" borderId="0" xfId="0" applyNumberFormat="1" applyFont="1"/>
    <xf numFmtId="0" fontId="22" fillId="0" borderId="0" xfId="0" applyFont="1"/>
    <xf numFmtId="0" fontId="23" fillId="0" borderId="0" xfId="0" applyFont="1"/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AEEFB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6DCF8"/>
      <rgbColor rgb="FFFF99CC"/>
      <rgbColor rgb="FFCC99FF"/>
      <rgbColor rgb="FFFFCC99"/>
      <rgbColor rgb="FF3366FF"/>
      <rgbColor rgb="FF61CBF4"/>
      <rgbColor rgb="FF99CC00"/>
      <rgbColor rgb="FFFFCC00"/>
      <rgbColor rgb="FFFF9900"/>
      <rgbColor rgb="FFFF6600"/>
      <rgbColor rgb="FF666699"/>
      <rgbColor rgb="FF969696"/>
      <rgbColor rgb="FF003366"/>
      <rgbColor rgb="FF4E95D9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0</xdr:row>
      <xdr:rowOff>630114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76250" cy="63011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2"/>
  <sheetViews>
    <sheetView tabSelected="1" zoomScale="130" zoomScaleNormal="130" workbookViewId="0">
      <selection activeCell="F10" sqref="F10"/>
    </sheetView>
  </sheetViews>
  <sheetFormatPr defaultColWidth="8.625" defaultRowHeight="14.25" customHeight="1"/>
  <cols>
    <col min="1" max="1" width="21.875" customWidth="1"/>
    <col min="2" max="2" width="25.125" style="4" customWidth="1"/>
    <col min="3" max="3" width="14.625" customWidth="1"/>
    <col min="4" max="4" width="14.75" customWidth="1"/>
    <col min="5" max="5" width="13.875" customWidth="1"/>
    <col min="6" max="6" width="11.375" customWidth="1"/>
    <col min="7" max="8" width="12.625" customWidth="1"/>
    <col min="9" max="9" width="13.125" customWidth="1"/>
  </cols>
  <sheetData>
    <row r="1" spans="1:16" ht="72.75" customHeight="1"/>
    <row r="3" spans="1:16" ht="15">
      <c r="A3" s="5" t="s">
        <v>697</v>
      </c>
    </row>
    <row r="4" spans="1:16" ht="15">
      <c r="A4" s="5" t="s">
        <v>698</v>
      </c>
    </row>
    <row r="5" spans="1:16" ht="15">
      <c r="A5" s="5" t="s">
        <v>699</v>
      </c>
    </row>
    <row r="6" spans="1:16" ht="15">
      <c r="A6" s="5"/>
    </row>
    <row r="7" spans="1:16" ht="48" customHeight="1">
      <c r="A7" s="122" t="s">
        <v>700</v>
      </c>
      <c r="B7" s="122"/>
      <c r="C7" s="122"/>
      <c r="D7" s="122"/>
      <c r="E7" s="122"/>
      <c r="F7" s="122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>
      <c r="A8" s="3"/>
      <c r="B8" s="3"/>
      <c r="C8" s="3"/>
      <c r="D8" s="3"/>
      <c r="E8" s="3"/>
      <c r="F8" s="3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32.25" customHeight="1">
      <c r="A9" s="123" t="s">
        <v>0</v>
      </c>
      <c r="B9" s="123"/>
      <c r="C9" s="123"/>
      <c r="D9" s="123"/>
      <c r="E9" s="123"/>
      <c r="F9" s="123"/>
      <c r="G9" s="7"/>
      <c r="H9" s="7"/>
      <c r="I9" s="7"/>
      <c r="J9" s="7"/>
      <c r="K9" s="7"/>
      <c r="L9" s="7"/>
      <c r="M9" s="8"/>
      <c r="N9" s="8"/>
      <c r="O9" s="8"/>
      <c r="P9" s="8"/>
    </row>
    <row r="10" spans="1:16" ht="15">
      <c r="M10" s="5"/>
      <c r="N10" s="9"/>
    </row>
    <row r="11" spans="1:16" ht="47.25" customHeight="1">
      <c r="A11" s="120" t="s">
        <v>1</v>
      </c>
      <c r="B11" s="120"/>
      <c r="C11" s="120"/>
      <c r="D11" s="120"/>
      <c r="E11" s="120"/>
      <c r="F11" s="120"/>
      <c r="G11" s="6"/>
      <c r="H11" s="6"/>
      <c r="I11" s="6"/>
      <c r="J11" s="6"/>
      <c r="K11" s="6"/>
      <c r="L11" s="6"/>
      <c r="M11" s="5"/>
      <c r="N11" s="10"/>
      <c r="O11" s="11"/>
    </row>
    <row r="12" spans="1:16" ht="15">
      <c r="M12" s="5"/>
      <c r="N12" s="10"/>
    </row>
    <row r="13" spans="1:16" ht="15">
      <c r="A13" s="12" t="s">
        <v>2</v>
      </c>
      <c r="B13" s="13"/>
      <c r="C13" s="5"/>
      <c r="D13" s="5"/>
      <c r="E13" s="5"/>
      <c r="F13" s="5"/>
    </row>
    <row r="14" spans="1:16" s="14" customFormat="1" ht="21.75" customHeight="1">
      <c r="A14" s="2" t="s">
        <v>3</v>
      </c>
      <c r="B14" s="124" t="s">
        <v>4</v>
      </c>
      <c r="C14" s="124"/>
      <c r="D14" s="124"/>
      <c r="E14" s="124"/>
      <c r="F14" s="124"/>
    </row>
    <row r="15" spans="1:16" ht="71.25">
      <c r="A15" s="15" t="s">
        <v>5</v>
      </c>
      <c r="B15" s="16" t="s">
        <v>6</v>
      </c>
      <c r="C15" s="17" t="s">
        <v>7</v>
      </c>
      <c r="D15" s="15" t="s">
        <v>8</v>
      </c>
      <c r="E15" s="15" t="s">
        <v>9</v>
      </c>
      <c r="F15" s="15" t="s">
        <v>10</v>
      </c>
    </row>
    <row r="16" spans="1:16" ht="15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</row>
    <row r="17" spans="1:7" ht="15">
      <c r="A17" s="19" t="s">
        <v>11</v>
      </c>
      <c r="B17" s="20">
        <v>2342151.79</v>
      </c>
      <c r="C17" s="20">
        <v>2949000</v>
      </c>
      <c r="D17" s="20">
        <v>2943439.3</v>
      </c>
      <c r="E17" s="20">
        <f>(D17/B17)*100</f>
        <v>125.67243987205457</v>
      </c>
      <c r="F17" s="20">
        <f>(D17/C17)*100</f>
        <v>99.81143777551712</v>
      </c>
    </row>
    <row r="18" spans="1:7" ht="30">
      <c r="A18" s="19" t="s">
        <v>12</v>
      </c>
      <c r="B18" s="21">
        <v>6350.91</v>
      </c>
      <c r="C18" s="20">
        <v>52000</v>
      </c>
      <c r="D18" s="20">
        <v>50157.1</v>
      </c>
      <c r="E18" s="20">
        <f>(D18/B18)*100</f>
        <v>789.76241200079983</v>
      </c>
      <c r="F18" s="20">
        <f>(D18/C18)*100</f>
        <v>96.455961538461537</v>
      </c>
    </row>
    <row r="19" spans="1:7" ht="15">
      <c r="A19" s="19" t="s">
        <v>13</v>
      </c>
      <c r="B19" s="20">
        <v>1793692.46</v>
      </c>
      <c r="C19" s="20">
        <v>2049823.8</v>
      </c>
      <c r="D19" s="20">
        <v>2038168.73</v>
      </c>
      <c r="E19" s="20">
        <f>(D19/B19)*100</f>
        <v>113.62977631070601</v>
      </c>
      <c r="F19" s="20">
        <f>(D19/C19)*100</f>
        <v>99.431411129093135</v>
      </c>
    </row>
    <row r="20" spans="1:7" ht="30">
      <c r="A20" s="19" t="s">
        <v>14</v>
      </c>
      <c r="B20" s="21">
        <v>827137.74</v>
      </c>
      <c r="C20" s="20">
        <v>1706673.21</v>
      </c>
      <c r="D20" s="20">
        <v>681101.05</v>
      </c>
      <c r="E20" s="20">
        <f>(D20/B20)*100</f>
        <v>82.344332396198013</v>
      </c>
      <c r="F20" s="20">
        <f>(D20/C20)*100</f>
        <v>39.908111641361032</v>
      </c>
      <c r="G20" s="4"/>
    </row>
    <row r="21" spans="1:7" ht="48" customHeight="1">
      <c r="A21" s="22" t="s">
        <v>15</v>
      </c>
      <c r="B21" s="16">
        <v>-272327.5</v>
      </c>
      <c r="C21" s="16">
        <v>-755497.01</v>
      </c>
      <c r="D21" s="16">
        <f>(D17+D18)-(D19+D20)</f>
        <v>274326.61999999965</v>
      </c>
      <c r="E21" s="16">
        <f>(D21/B21)*100</f>
        <v>-100.7340867154436</v>
      </c>
      <c r="F21" s="16">
        <f>(D21/C21)*100</f>
        <v>-36.3107486024332</v>
      </c>
    </row>
    <row r="22" spans="1:7" ht="23.25" customHeight="1">
      <c r="A22" s="2" t="s">
        <v>16</v>
      </c>
      <c r="B22" s="124" t="s">
        <v>17</v>
      </c>
      <c r="C22" s="124"/>
      <c r="D22" s="124"/>
      <c r="E22" s="124"/>
      <c r="F22" s="124"/>
    </row>
    <row r="23" spans="1:7" ht="71.25">
      <c r="A23" s="15" t="s">
        <v>5</v>
      </c>
      <c r="B23" s="16" t="s">
        <v>6</v>
      </c>
      <c r="C23" s="17" t="s">
        <v>7</v>
      </c>
      <c r="D23" s="15" t="s">
        <v>8</v>
      </c>
      <c r="E23" s="15" t="s">
        <v>18</v>
      </c>
      <c r="F23" s="15" t="s">
        <v>10</v>
      </c>
    </row>
    <row r="24" spans="1:7" ht="15">
      <c r="A24" s="18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</row>
    <row r="25" spans="1:7" ht="30">
      <c r="A25" s="19" t="s">
        <v>19</v>
      </c>
      <c r="B25" s="20">
        <v>0</v>
      </c>
      <c r="C25" s="23">
        <v>0</v>
      </c>
      <c r="D25" s="23">
        <v>0</v>
      </c>
      <c r="E25" s="23" t="s">
        <v>20</v>
      </c>
      <c r="F25" s="23" t="s">
        <v>20</v>
      </c>
    </row>
    <row r="26" spans="1:7" ht="30">
      <c r="A26" s="19" t="s">
        <v>21</v>
      </c>
      <c r="B26" s="20">
        <v>0</v>
      </c>
      <c r="C26" s="23">
        <v>0</v>
      </c>
      <c r="D26" s="23">
        <v>0</v>
      </c>
      <c r="E26" s="23" t="s">
        <v>20</v>
      </c>
      <c r="F26" s="23" t="s">
        <v>20</v>
      </c>
    </row>
    <row r="27" spans="1:7" ht="15">
      <c r="A27" s="22" t="s">
        <v>22</v>
      </c>
      <c r="B27" s="16">
        <v>0</v>
      </c>
      <c r="C27" s="24">
        <v>0</v>
      </c>
      <c r="D27" s="24">
        <v>0</v>
      </c>
      <c r="E27" s="23" t="s">
        <v>20</v>
      </c>
      <c r="F27" s="23" t="s">
        <v>20</v>
      </c>
    </row>
    <row r="28" spans="1:7" ht="28.5">
      <c r="A28" s="22" t="s">
        <v>23</v>
      </c>
      <c r="B28" s="16">
        <v>2348502.7000000002</v>
      </c>
      <c r="C28" s="16">
        <v>3001000</v>
      </c>
      <c r="D28" s="16">
        <v>2993596.4</v>
      </c>
      <c r="E28" s="16">
        <f>(D28/B28)*100</f>
        <v>127.46829714098263</v>
      </c>
      <c r="F28" s="16">
        <f>(D28/C28)*100</f>
        <v>99.753295568143955</v>
      </c>
    </row>
    <row r="29" spans="1:7" ht="30">
      <c r="A29" s="19" t="s">
        <v>24</v>
      </c>
      <c r="B29" s="20">
        <v>1041687.96</v>
      </c>
      <c r="C29" s="20">
        <v>755497.01</v>
      </c>
      <c r="D29" s="21">
        <v>769360.46</v>
      </c>
      <c r="E29" s="20">
        <f>(D29/B29)*100</f>
        <v>73.857094402819058</v>
      </c>
      <c r="F29" s="20">
        <f>(D29/C29)*100</f>
        <v>101.83501057138531</v>
      </c>
    </row>
    <row r="30" spans="1:7" ht="28.5">
      <c r="A30" s="22" t="s">
        <v>25</v>
      </c>
      <c r="B30" s="16">
        <v>3390190.66</v>
      </c>
      <c r="C30" s="16">
        <f>C28+C29</f>
        <v>3756497.01</v>
      </c>
      <c r="D30" s="16">
        <v>3762956.86</v>
      </c>
      <c r="E30" s="20">
        <f>(D30/B30)*100</f>
        <v>110.99543469333963</v>
      </c>
      <c r="F30" s="20">
        <f>(D30/C30)*100</f>
        <v>100.17196473157848</v>
      </c>
    </row>
    <row r="31" spans="1:7" ht="28.5">
      <c r="A31" s="22" t="s">
        <v>26</v>
      </c>
      <c r="B31" s="16">
        <v>2620830.2000000002</v>
      </c>
      <c r="C31" s="16">
        <v>3756497.01</v>
      </c>
      <c r="D31" s="16">
        <v>2719269.78</v>
      </c>
      <c r="E31" s="16">
        <f>(D31/B31)*100</f>
        <v>103.75604569880184</v>
      </c>
      <c r="F31" s="16">
        <f>(D31/C31)*100</f>
        <v>72.388445212684999</v>
      </c>
    </row>
    <row r="32" spans="1:7" ht="28.5">
      <c r="A32" s="22" t="s">
        <v>27</v>
      </c>
      <c r="B32" s="16">
        <v>769360.46</v>
      </c>
      <c r="C32" s="24">
        <v>0</v>
      </c>
      <c r="D32" s="16">
        <f>D30-D31</f>
        <v>1043687.0800000001</v>
      </c>
      <c r="E32" s="16">
        <f>(D32/B32)*100</f>
        <v>135.65644899401252</v>
      </c>
      <c r="F32" s="16">
        <v>0</v>
      </c>
    </row>
    <row r="33" spans="1:7" ht="21.75" customHeight="1">
      <c r="A33" s="25"/>
      <c r="B33" s="26"/>
      <c r="C33" s="27"/>
      <c r="D33" s="27"/>
      <c r="E33" s="27"/>
      <c r="F33" s="27"/>
    </row>
    <row r="34" spans="1:7" ht="48.75" customHeight="1">
      <c r="A34" s="120" t="s">
        <v>28</v>
      </c>
      <c r="B34" s="120"/>
      <c r="C34" s="120"/>
      <c r="D34" s="120"/>
      <c r="E34" s="120"/>
      <c r="F34" s="120"/>
    </row>
    <row r="35" spans="1:7">
      <c r="A35" s="121" t="s">
        <v>29</v>
      </c>
      <c r="B35" s="121"/>
      <c r="C35" s="121"/>
      <c r="D35" s="121"/>
      <c r="E35" s="121"/>
      <c r="F35" s="121"/>
    </row>
    <row r="37" spans="1:7" ht="57">
      <c r="A37" s="15" t="s">
        <v>5</v>
      </c>
      <c r="B37" s="16" t="s">
        <v>6</v>
      </c>
      <c r="C37" s="17" t="s">
        <v>30</v>
      </c>
      <c r="D37" s="15" t="s">
        <v>31</v>
      </c>
      <c r="E37" s="15" t="s">
        <v>32</v>
      </c>
      <c r="F37" s="15" t="s">
        <v>10</v>
      </c>
    </row>
    <row r="38" spans="1:7" ht="15">
      <c r="A38" s="18">
        <v>1</v>
      </c>
      <c r="B38" s="18">
        <v>2</v>
      </c>
      <c r="C38" s="18">
        <v>3</v>
      </c>
      <c r="D38" s="18">
        <v>4</v>
      </c>
      <c r="E38" s="18">
        <v>5</v>
      </c>
      <c r="F38" s="18">
        <v>6</v>
      </c>
    </row>
    <row r="39" spans="1:7" ht="28.5">
      <c r="A39" s="28" t="s">
        <v>33</v>
      </c>
      <c r="B39" s="29">
        <v>2342151.79</v>
      </c>
      <c r="C39" s="29">
        <v>2949000</v>
      </c>
      <c r="D39" s="29">
        <f>D40+D53+D63+D72+D83+D89</f>
        <v>2943439.3000000003</v>
      </c>
      <c r="E39" s="29">
        <f t="shared" ref="E39:E55" si="0">(D39/B39)*100</f>
        <v>125.67243987205458</v>
      </c>
      <c r="F39" s="29">
        <f>(D39/C39)*100</f>
        <v>99.811437775517135</v>
      </c>
      <c r="G39" s="4"/>
    </row>
    <row r="40" spans="1:7" ht="28.5">
      <c r="A40" s="30" t="s">
        <v>34</v>
      </c>
      <c r="B40" s="31">
        <v>967274.69</v>
      </c>
      <c r="C40" s="31">
        <v>1100000</v>
      </c>
      <c r="D40" s="31">
        <f>D41+D47+D50</f>
        <v>1210478.25</v>
      </c>
      <c r="E40" s="31">
        <f t="shared" si="0"/>
        <v>125.14317416906671</v>
      </c>
      <c r="F40" s="31">
        <f>(D40/C40)*100</f>
        <v>110.04347727272727</v>
      </c>
    </row>
    <row r="41" spans="1:7" ht="30">
      <c r="A41" s="32" t="s">
        <v>35</v>
      </c>
      <c r="B41" s="33">
        <v>936207.42</v>
      </c>
      <c r="C41" s="33" t="s">
        <v>20</v>
      </c>
      <c r="D41" s="33">
        <f>D42+D43+D44+D45+D46</f>
        <v>1184785.6500000001</v>
      </c>
      <c r="E41" s="33">
        <f t="shared" si="0"/>
        <v>126.55161929821065</v>
      </c>
      <c r="F41" s="34" t="s">
        <v>20</v>
      </c>
    </row>
    <row r="42" spans="1:7" ht="51" customHeight="1">
      <c r="A42" s="19" t="s">
        <v>36</v>
      </c>
      <c r="B42" s="20">
        <v>1006927.92</v>
      </c>
      <c r="C42" s="20" t="s">
        <v>20</v>
      </c>
      <c r="D42" s="20">
        <v>1291945.03</v>
      </c>
      <c r="E42" s="35">
        <f t="shared" si="0"/>
        <v>128.3056119846195</v>
      </c>
      <c r="F42" s="36" t="s">
        <v>20</v>
      </c>
    </row>
    <row r="43" spans="1:7" ht="45">
      <c r="A43" s="19" t="s">
        <v>37</v>
      </c>
      <c r="B43" s="20">
        <v>121867.48</v>
      </c>
      <c r="C43" s="20" t="s">
        <v>20</v>
      </c>
      <c r="D43" s="20">
        <v>116710.55</v>
      </c>
      <c r="E43" s="35">
        <f t="shared" si="0"/>
        <v>95.768411720665767</v>
      </c>
      <c r="F43" s="36" t="s">
        <v>20</v>
      </c>
    </row>
    <row r="44" spans="1:7" ht="45">
      <c r="A44" s="19" t="s">
        <v>38</v>
      </c>
      <c r="B44" s="20">
        <v>8075.15</v>
      </c>
      <c r="C44" s="20" t="s">
        <v>20</v>
      </c>
      <c r="D44" s="20">
        <v>9054.1</v>
      </c>
      <c r="E44" s="35">
        <f t="shared" si="0"/>
        <v>112.122994619295</v>
      </c>
      <c r="F44" s="36" t="s">
        <v>20</v>
      </c>
    </row>
    <row r="45" spans="1:7" ht="30">
      <c r="A45" s="19" t="s">
        <v>39</v>
      </c>
      <c r="B45" s="20">
        <v>3513.84</v>
      </c>
      <c r="C45" s="20" t="s">
        <v>20</v>
      </c>
      <c r="D45" s="20">
        <v>3247.2</v>
      </c>
      <c r="E45" s="35">
        <f t="shared" si="0"/>
        <v>92.411720510894057</v>
      </c>
      <c r="F45" s="36" t="s">
        <v>20</v>
      </c>
    </row>
    <row r="46" spans="1:7" ht="45">
      <c r="A46" s="37" t="s">
        <v>40</v>
      </c>
      <c r="B46" s="35">
        <v>-204176.97</v>
      </c>
      <c r="C46" s="35" t="s">
        <v>20</v>
      </c>
      <c r="D46" s="35">
        <v>-236171.23</v>
      </c>
      <c r="E46" s="35">
        <f t="shared" si="0"/>
        <v>115.66986717453982</v>
      </c>
      <c r="F46" s="36" t="s">
        <v>20</v>
      </c>
    </row>
    <row r="47" spans="1:7" ht="15">
      <c r="A47" s="32" t="s">
        <v>41</v>
      </c>
      <c r="B47" s="33">
        <v>27539.08</v>
      </c>
      <c r="C47" s="33" t="s">
        <v>20</v>
      </c>
      <c r="D47" s="33">
        <f>D48+D49</f>
        <v>22056.16</v>
      </c>
      <c r="E47" s="33">
        <f t="shared" si="0"/>
        <v>80.090402439006667</v>
      </c>
      <c r="F47" s="34" t="s">
        <v>20</v>
      </c>
    </row>
    <row r="48" spans="1:7" ht="45">
      <c r="A48" s="19" t="s">
        <v>42</v>
      </c>
      <c r="B48" s="20">
        <v>443.96</v>
      </c>
      <c r="C48" s="20" t="s">
        <v>20</v>
      </c>
      <c r="D48" s="20">
        <v>1879.99</v>
      </c>
      <c r="E48" s="35">
        <f t="shared" si="0"/>
        <v>423.45932065951894</v>
      </c>
      <c r="F48" s="36" t="s">
        <v>20</v>
      </c>
    </row>
    <row r="49" spans="1:6" ht="30">
      <c r="A49" s="19" t="s">
        <v>43</v>
      </c>
      <c r="B49" s="20">
        <v>27095.119999999999</v>
      </c>
      <c r="C49" s="20" t="s">
        <v>20</v>
      </c>
      <c r="D49" s="35">
        <v>20176.169999999998</v>
      </c>
      <c r="E49" s="35">
        <f t="shared" si="0"/>
        <v>74.464220863387936</v>
      </c>
      <c r="F49" s="36" t="s">
        <v>20</v>
      </c>
    </row>
    <row r="50" spans="1:6" ht="15">
      <c r="A50" s="32" t="s">
        <v>44</v>
      </c>
      <c r="B50" s="33">
        <v>3528.19</v>
      </c>
      <c r="C50" s="33" t="s">
        <v>20</v>
      </c>
      <c r="D50" s="33">
        <f>D51+D52</f>
        <v>3636.44</v>
      </c>
      <c r="E50" s="33">
        <f t="shared" si="0"/>
        <v>103.06814542300727</v>
      </c>
      <c r="F50" s="34" t="s">
        <v>20</v>
      </c>
    </row>
    <row r="51" spans="1:6" ht="15">
      <c r="A51" s="19" t="s">
        <v>45</v>
      </c>
      <c r="B51" s="20">
        <v>3441.18</v>
      </c>
      <c r="C51" s="20" t="s">
        <v>20</v>
      </c>
      <c r="D51" s="20">
        <v>3636.44</v>
      </c>
      <c r="E51" s="35">
        <f t="shared" si="0"/>
        <v>105.67421640251308</v>
      </c>
      <c r="F51" s="36" t="s">
        <v>20</v>
      </c>
    </row>
    <row r="52" spans="1:6" ht="45">
      <c r="A52" s="19" t="s">
        <v>46</v>
      </c>
      <c r="B52" s="20">
        <v>87.01</v>
      </c>
      <c r="C52" s="20" t="s">
        <v>20</v>
      </c>
      <c r="D52" s="20">
        <v>0</v>
      </c>
      <c r="E52" s="35">
        <f t="shared" si="0"/>
        <v>0</v>
      </c>
      <c r="F52" s="36" t="s">
        <v>20</v>
      </c>
    </row>
    <row r="53" spans="1:6" ht="57">
      <c r="A53" s="30" t="s">
        <v>47</v>
      </c>
      <c r="B53" s="31">
        <v>943307.92</v>
      </c>
      <c r="C53" s="31">
        <v>1500000</v>
      </c>
      <c r="D53" s="31">
        <f>D54+D57+D59+D61</f>
        <v>1325346.27</v>
      </c>
      <c r="E53" s="31">
        <f t="shared" si="0"/>
        <v>140.49985608092848</v>
      </c>
      <c r="F53" s="31">
        <f>(D53/C53)*100</f>
        <v>88.356418000000005</v>
      </c>
    </row>
    <row r="54" spans="1:6" ht="30">
      <c r="A54" s="32" t="s">
        <v>48</v>
      </c>
      <c r="B54" s="33">
        <v>941104.72</v>
      </c>
      <c r="C54" s="33" t="s">
        <v>20</v>
      </c>
      <c r="D54" s="33">
        <f>D55+D56</f>
        <v>446975.01</v>
      </c>
      <c r="E54" s="33">
        <f t="shared" si="0"/>
        <v>47.494715572141644</v>
      </c>
      <c r="F54" s="34" t="s">
        <v>20</v>
      </c>
    </row>
    <row r="55" spans="1:6" ht="45">
      <c r="A55" s="19" t="s">
        <v>49</v>
      </c>
      <c r="B55" s="20">
        <v>941104.72</v>
      </c>
      <c r="C55" s="20" t="s">
        <v>20</v>
      </c>
      <c r="D55" s="20">
        <v>188018</v>
      </c>
      <c r="E55" s="35">
        <f t="shared" si="0"/>
        <v>19.978435556034615</v>
      </c>
      <c r="F55" s="36" t="s">
        <v>20</v>
      </c>
    </row>
    <row r="56" spans="1:6" ht="45">
      <c r="A56" s="19" t="s">
        <v>50</v>
      </c>
      <c r="B56" s="20">
        <v>0</v>
      </c>
      <c r="C56" s="20" t="s">
        <v>20</v>
      </c>
      <c r="D56" s="20">
        <v>258957.01</v>
      </c>
      <c r="E56" s="35">
        <v>0</v>
      </c>
      <c r="F56" s="36" t="s">
        <v>20</v>
      </c>
    </row>
    <row r="57" spans="1:6" ht="45">
      <c r="A57" s="32" t="s">
        <v>51</v>
      </c>
      <c r="B57" s="33">
        <v>0</v>
      </c>
      <c r="C57" s="33" t="s">
        <v>20</v>
      </c>
      <c r="D57" s="33">
        <v>713535.86</v>
      </c>
      <c r="E57" s="33">
        <v>0</v>
      </c>
      <c r="F57" s="34" t="s">
        <v>20</v>
      </c>
    </row>
    <row r="58" spans="1:6" ht="30">
      <c r="A58" s="37" t="s">
        <v>52</v>
      </c>
      <c r="B58" s="35">
        <v>0</v>
      </c>
      <c r="C58" s="35" t="s">
        <v>20</v>
      </c>
      <c r="D58" s="35">
        <v>713535.86</v>
      </c>
      <c r="E58" s="35">
        <v>0</v>
      </c>
      <c r="F58" s="36" t="s">
        <v>20</v>
      </c>
    </row>
    <row r="59" spans="1:6" ht="83.25" customHeight="1">
      <c r="A59" s="32" t="s">
        <v>53</v>
      </c>
      <c r="B59" s="33">
        <v>2203.1999999999998</v>
      </c>
      <c r="C59" s="33" t="s">
        <v>20</v>
      </c>
      <c r="D59" s="33">
        <v>2382.4</v>
      </c>
      <c r="E59" s="33">
        <f>(D59/B59)*100</f>
        <v>108.13362381989835</v>
      </c>
      <c r="F59" s="34" t="s">
        <v>20</v>
      </c>
    </row>
    <row r="60" spans="1:6" ht="75">
      <c r="A60" s="19" t="s">
        <v>54</v>
      </c>
      <c r="B60" s="20">
        <v>2203.1999999999998</v>
      </c>
      <c r="C60" s="20" t="s">
        <v>20</v>
      </c>
      <c r="D60" s="35">
        <v>2382.4</v>
      </c>
      <c r="E60" s="35">
        <f>(D60/B60)*100</f>
        <v>108.13362381989835</v>
      </c>
      <c r="F60" s="36" t="s">
        <v>20</v>
      </c>
    </row>
    <row r="61" spans="1:6" ht="30">
      <c r="A61" s="32" t="s">
        <v>55</v>
      </c>
      <c r="B61" s="33">
        <v>0</v>
      </c>
      <c r="C61" s="33" t="s">
        <v>20</v>
      </c>
      <c r="D61" s="33">
        <v>162453</v>
      </c>
      <c r="E61" s="33">
        <v>0</v>
      </c>
      <c r="F61" s="34" t="s">
        <v>20</v>
      </c>
    </row>
    <row r="62" spans="1:6" ht="45">
      <c r="A62" s="37" t="s">
        <v>56</v>
      </c>
      <c r="B62" s="35">
        <v>0</v>
      </c>
      <c r="C62" s="35" t="s">
        <v>20</v>
      </c>
      <c r="D62" s="35">
        <v>162453</v>
      </c>
      <c r="E62" s="35">
        <v>0</v>
      </c>
      <c r="F62" s="36" t="s">
        <v>20</v>
      </c>
    </row>
    <row r="63" spans="1:6" ht="28.5">
      <c r="A63" s="30" t="s">
        <v>57</v>
      </c>
      <c r="B63" s="31">
        <v>225789.96</v>
      </c>
      <c r="C63" s="31">
        <v>200000</v>
      </c>
      <c r="D63" s="31">
        <f>D64+D67</f>
        <v>180326.88999999998</v>
      </c>
      <c r="E63" s="31">
        <f>(D63/B63)*100</f>
        <v>79.864884160482603</v>
      </c>
      <c r="F63" s="31">
        <f>(D63/C63)*100</f>
        <v>90.163444999999996</v>
      </c>
    </row>
    <row r="64" spans="1:6" ht="30">
      <c r="A64" s="32" t="s">
        <v>58</v>
      </c>
      <c r="B64" s="33">
        <v>129.59</v>
      </c>
      <c r="C64" s="33" t="s">
        <v>20</v>
      </c>
      <c r="D64" s="33">
        <f>D65</f>
        <v>49.96</v>
      </c>
      <c r="E64" s="33">
        <f>(D64/B64)*100</f>
        <v>38.552357434987265</v>
      </c>
      <c r="F64" s="34" t="s">
        <v>20</v>
      </c>
    </row>
    <row r="65" spans="1:6" ht="30">
      <c r="A65" s="19" t="s">
        <v>59</v>
      </c>
      <c r="B65" s="20">
        <v>129.59</v>
      </c>
      <c r="C65" s="20" t="s">
        <v>20</v>
      </c>
      <c r="D65" s="20">
        <v>49.96</v>
      </c>
      <c r="E65" s="35">
        <f>(D65/B65)*100</f>
        <v>38.552357434987265</v>
      </c>
      <c r="F65" s="36" t="s">
        <v>20</v>
      </c>
    </row>
    <row r="66" spans="1:6" ht="45">
      <c r="A66" s="19" t="s">
        <v>60</v>
      </c>
      <c r="B66" s="20">
        <v>0</v>
      </c>
      <c r="C66" s="20" t="s">
        <v>20</v>
      </c>
      <c r="D66" s="35">
        <v>0</v>
      </c>
      <c r="E66" s="35">
        <v>0</v>
      </c>
      <c r="F66" s="36" t="s">
        <v>20</v>
      </c>
    </row>
    <row r="67" spans="1:6" ht="30">
      <c r="A67" s="32" t="s">
        <v>61</v>
      </c>
      <c r="B67" s="33">
        <v>225660.37</v>
      </c>
      <c r="C67" s="33" t="s">
        <v>20</v>
      </c>
      <c r="D67" s="33">
        <f>D68+D69+D70+D71</f>
        <v>180276.93</v>
      </c>
      <c r="E67" s="33">
        <f>(D67/B67)*100</f>
        <v>79.888608708742254</v>
      </c>
      <c r="F67" s="34" t="s">
        <v>20</v>
      </c>
    </row>
    <row r="68" spans="1:6" ht="15">
      <c r="A68" s="19" t="s">
        <v>62</v>
      </c>
      <c r="B68" s="20">
        <v>19441.79</v>
      </c>
      <c r="C68" s="20" t="s">
        <v>20</v>
      </c>
      <c r="D68" s="20">
        <v>19441.79</v>
      </c>
      <c r="E68" s="35">
        <f>(D68/B68)*100</f>
        <v>100</v>
      </c>
      <c r="F68" s="36" t="s">
        <v>20</v>
      </c>
    </row>
    <row r="69" spans="1:6" ht="30">
      <c r="A69" s="19" t="s">
        <v>63</v>
      </c>
      <c r="B69" s="20">
        <v>41904.81</v>
      </c>
      <c r="C69" s="20" t="s">
        <v>20</v>
      </c>
      <c r="D69" s="20">
        <v>32473.52</v>
      </c>
      <c r="E69" s="35">
        <f>(D69/B69)*100</f>
        <v>77.493538331279879</v>
      </c>
      <c r="F69" s="36" t="s">
        <v>20</v>
      </c>
    </row>
    <row r="70" spans="1:6" ht="30">
      <c r="A70" s="19" t="s">
        <v>64</v>
      </c>
      <c r="B70" s="20">
        <v>164313.76999999999</v>
      </c>
      <c r="C70" s="20" t="s">
        <v>20</v>
      </c>
      <c r="D70" s="20">
        <v>128103.6</v>
      </c>
      <c r="E70" s="35">
        <f>(D70/B70)*100</f>
        <v>77.962790337048446</v>
      </c>
      <c r="F70" s="36" t="s">
        <v>20</v>
      </c>
    </row>
    <row r="71" spans="1:6" ht="30">
      <c r="A71" s="37" t="s">
        <v>65</v>
      </c>
      <c r="B71" s="35">
        <v>0</v>
      </c>
      <c r="C71" s="35" t="s">
        <v>20</v>
      </c>
      <c r="D71" s="35">
        <v>258.02</v>
      </c>
      <c r="E71" s="35">
        <v>0</v>
      </c>
      <c r="F71" s="36" t="s">
        <v>20</v>
      </c>
    </row>
    <row r="72" spans="1:6" ht="114">
      <c r="A72" s="30" t="s">
        <v>66</v>
      </c>
      <c r="B72" s="31">
        <v>195759.94</v>
      </c>
      <c r="C72" s="31">
        <v>140000</v>
      </c>
      <c r="D72" s="31">
        <f>D73+D75+D76+D80</f>
        <v>209241.35</v>
      </c>
      <c r="E72" s="31">
        <f t="shared" ref="E72:E86" si="1">(D72/B72)*100</f>
        <v>106.88670521660357</v>
      </c>
      <c r="F72" s="31">
        <f>(D72/C72)*100</f>
        <v>149.45810714285713</v>
      </c>
    </row>
    <row r="73" spans="1:6" ht="30">
      <c r="A73" s="32" t="s">
        <v>67</v>
      </c>
      <c r="B73" s="33">
        <v>21.88</v>
      </c>
      <c r="C73" s="33" t="s">
        <v>20</v>
      </c>
      <c r="D73" s="33">
        <v>21.87</v>
      </c>
      <c r="E73" s="33">
        <f t="shared" si="1"/>
        <v>99.954296160877519</v>
      </c>
      <c r="F73" s="34" t="s">
        <v>20</v>
      </c>
    </row>
    <row r="74" spans="1:6" ht="30">
      <c r="A74" s="19" t="s">
        <v>68</v>
      </c>
      <c r="B74" s="20">
        <v>21.88</v>
      </c>
      <c r="C74" s="20" t="s">
        <v>20</v>
      </c>
      <c r="D74" s="20">
        <v>21.87</v>
      </c>
      <c r="E74" s="35">
        <f t="shared" si="1"/>
        <v>99.954296160877519</v>
      </c>
      <c r="F74" s="36" t="s">
        <v>20</v>
      </c>
    </row>
    <row r="75" spans="1:6" ht="30">
      <c r="A75" s="32" t="s">
        <v>69</v>
      </c>
      <c r="B75" s="33">
        <v>13431.03</v>
      </c>
      <c r="C75" s="33" t="s">
        <v>20</v>
      </c>
      <c r="D75" s="33">
        <f>D77+D78</f>
        <v>3636.7599999999998</v>
      </c>
      <c r="E75" s="33">
        <f t="shared" si="1"/>
        <v>27.077297869187987</v>
      </c>
      <c r="F75" s="34" t="s">
        <v>20</v>
      </c>
    </row>
    <row r="76" spans="1:6" ht="45">
      <c r="A76" s="32" t="s">
        <v>70</v>
      </c>
      <c r="B76" s="33">
        <v>105097.38</v>
      </c>
      <c r="C76" s="33" t="s">
        <v>20</v>
      </c>
      <c r="D76" s="33">
        <v>109850.8</v>
      </c>
      <c r="E76" s="33">
        <f t="shared" si="1"/>
        <v>104.52287202592491</v>
      </c>
      <c r="F76" s="34" t="s">
        <v>20</v>
      </c>
    </row>
    <row r="77" spans="1:6" ht="15">
      <c r="A77" s="19" t="s">
        <v>71</v>
      </c>
      <c r="B77" s="20">
        <v>5959.19</v>
      </c>
      <c r="C77" s="20" t="s">
        <v>20</v>
      </c>
      <c r="D77" s="20">
        <v>530.12</v>
      </c>
      <c r="E77" s="35">
        <f t="shared" si="1"/>
        <v>8.8958398708549318</v>
      </c>
      <c r="F77" s="36" t="s">
        <v>20</v>
      </c>
    </row>
    <row r="78" spans="1:6" ht="30">
      <c r="A78" s="19" t="s">
        <v>72</v>
      </c>
      <c r="B78" s="20">
        <v>7471.84</v>
      </c>
      <c r="C78" s="20" t="s">
        <v>20</v>
      </c>
      <c r="D78" s="20">
        <v>3106.64</v>
      </c>
      <c r="E78" s="35">
        <f t="shared" si="1"/>
        <v>41.577978115163063</v>
      </c>
      <c r="F78" s="36" t="s">
        <v>20</v>
      </c>
    </row>
    <row r="79" spans="1:6" ht="60">
      <c r="A79" s="19" t="s">
        <v>73</v>
      </c>
      <c r="B79" s="20">
        <v>105097.38</v>
      </c>
      <c r="C79" s="20" t="s">
        <v>20</v>
      </c>
      <c r="D79" s="20">
        <v>109850.8</v>
      </c>
      <c r="E79" s="35">
        <f t="shared" si="1"/>
        <v>104.52287202592491</v>
      </c>
      <c r="F79" s="36" t="s">
        <v>20</v>
      </c>
    </row>
    <row r="80" spans="1:6" ht="30">
      <c r="A80" s="32" t="s">
        <v>74</v>
      </c>
      <c r="B80" s="33">
        <v>77209.649999999994</v>
      </c>
      <c r="C80" s="33" t="s">
        <v>20</v>
      </c>
      <c r="D80" s="33">
        <f>D81+D82</f>
        <v>95731.92</v>
      </c>
      <c r="E80" s="33">
        <f t="shared" si="1"/>
        <v>123.98957902282942</v>
      </c>
      <c r="F80" s="34" t="s">
        <v>20</v>
      </c>
    </row>
    <row r="81" spans="1:6" ht="15">
      <c r="A81" s="19" t="s">
        <v>75</v>
      </c>
      <c r="B81" s="20">
        <v>3499.51</v>
      </c>
      <c r="C81" s="20" t="s">
        <v>20</v>
      </c>
      <c r="D81" s="20">
        <v>17338.37</v>
      </c>
      <c r="E81" s="35">
        <f t="shared" si="1"/>
        <v>495.45136319084662</v>
      </c>
      <c r="F81" s="36" t="s">
        <v>20</v>
      </c>
    </row>
    <row r="82" spans="1:6" ht="15">
      <c r="A82" s="19" t="s">
        <v>76</v>
      </c>
      <c r="B82" s="20">
        <v>73710.14</v>
      </c>
      <c r="C82" s="20" t="s">
        <v>20</v>
      </c>
      <c r="D82" s="20">
        <v>78393.55</v>
      </c>
      <c r="E82" s="35">
        <f t="shared" si="1"/>
        <v>106.35382051913076</v>
      </c>
      <c r="F82" s="36" t="s">
        <v>20</v>
      </c>
    </row>
    <row r="83" spans="1:6" ht="71.25">
      <c r="A83" s="30" t="s">
        <v>77</v>
      </c>
      <c r="B83" s="31">
        <v>4616.09</v>
      </c>
      <c r="C83" s="31">
        <v>5000</v>
      </c>
      <c r="D83" s="31">
        <f>D84+D86</f>
        <v>6977.15</v>
      </c>
      <c r="E83" s="31">
        <f t="shared" si="1"/>
        <v>151.14848280687767</v>
      </c>
      <c r="F83" s="31">
        <f>(D83/C83)*100</f>
        <v>139.54300000000001</v>
      </c>
    </row>
    <row r="84" spans="1:6" ht="45">
      <c r="A84" s="32" t="s">
        <v>78</v>
      </c>
      <c r="B84" s="33">
        <v>4608.1400000000003</v>
      </c>
      <c r="C84" s="33" t="s">
        <v>20</v>
      </c>
      <c r="D84" s="33">
        <v>4717.1499999999996</v>
      </c>
      <c r="E84" s="33">
        <f t="shared" si="1"/>
        <v>102.36559653135538</v>
      </c>
      <c r="F84" s="34" t="s">
        <v>20</v>
      </c>
    </row>
    <row r="85" spans="1:6" ht="30">
      <c r="A85" s="19" t="s">
        <v>79</v>
      </c>
      <c r="B85" s="20">
        <v>4608.1400000000003</v>
      </c>
      <c r="C85" s="20" t="s">
        <v>20</v>
      </c>
      <c r="D85" s="20">
        <v>4717.1499999999996</v>
      </c>
      <c r="E85" s="35">
        <f t="shared" si="1"/>
        <v>102.36559653135538</v>
      </c>
      <c r="F85" s="36" t="s">
        <v>20</v>
      </c>
    </row>
    <row r="86" spans="1:6" ht="45">
      <c r="A86" s="32" t="s">
        <v>80</v>
      </c>
      <c r="B86" s="33">
        <v>7.95</v>
      </c>
      <c r="C86" s="33" t="s">
        <v>20</v>
      </c>
      <c r="D86" s="33">
        <v>2260</v>
      </c>
      <c r="E86" s="33">
        <f t="shared" si="1"/>
        <v>28427.672955974846</v>
      </c>
      <c r="F86" s="34" t="s">
        <v>20</v>
      </c>
    </row>
    <row r="87" spans="1:6" ht="15">
      <c r="A87" s="19" t="s">
        <v>81</v>
      </c>
      <c r="B87" s="20">
        <v>0</v>
      </c>
      <c r="C87" s="20" t="s">
        <v>20</v>
      </c>
      <c r="D87" s="20">
        <v>2260</v>
      </c>
      <c r="E87" s="35">
        <v>0</v>
      </c>
      <c r="F87" s="36" t="s">
        <v>20</v>
      </c>
    </row>
    <row r="88" spans="1:6" ht="45">
      <c r="A88" s="19" t="s">
        <v>82</v>
      </c>
      <c r="B88" s="20">
        <v>7.95</v>
      </c>
      <c r="C88" s="20" t="s">
        <v>20</v>
      </c>
      <c r="D88" s="20">
        <v>0</v>
      </c>
      <c r="E88" s="35">
        <f t="shared" ref="E88:E99" si="2">(D88/B88)*100</f>
        <v>0</v>
      </c>
      <c r="F88" s="36" t="s">
        <v>20</v>
      </c>
    </row>
    <row r="89" spans="1:6" ht="42.75">
      <c r="A89" s="30" t="s">
        <v>83</v>
      </c>
      <c r="B89" s="31">
        <v>5403.19</v>
      </c>
      <c r="C89" s="31">
        <v>4000</v>
      </c>
      <c r="D89" s="31">
        <f>D90+D93</f>
        <v>11069.39</v>
      </c>
      <c r="E89" s="31">
        <f t="shared" si="2"/>
        <v>204.86768001865565</v>
      </c>
      <c r="F89" s="31">
        <f>(D89/C89)*100</f>
        <v>276.73475000000002</v>
      </c>
    </row>
    <row r="90" spans="1:6" ht="15">
      <c r="A90" s="32" t="s">
        <v>84</v>
      </c>
      <c r="B90" s="33">
        <v>707.55</v>
      </c>
      <c r="C90" s="33" t="s">
        <v>20</v>
      </c>
      <c r="D90" s="33">
        <v>437.16</v>
      </c>
      <c r="E90" s="33">
        <f t="shared" si="2"/>
        <v>61.785032859868572</v>
      </c>
      <c r="F90" s="34" t="s">
        <v>20</v>
      </c>
    </row>
    <row r="91" spans="1:6" ht="30">
      <c r="A91" s="19" t="s">
        <v>85</v>
      </c>
      <c r="B91" s="20">
        <v>275.72000000000003</v>
      </c>
      <c r="C91" s="20" t="s">
        <v>20</v>
      </c>
      <c r="D91" s="20">
        <v>437.16</v>
      </c>
      <c r="E91" s="35">
        <f t="shared" si="2"/>
        <v>158.55215435949512</v>
      </c>
      <c r="F91" s="36" t="s">
        <v>20</v>
      </c>
    </row>
    <row r="92" spans="1:6" ht="15">
      <c r="A92" s="19" t="s">
        <v>86</v>
      </c>
      <c r="B92" s="20">
        <v>431.83</v>
      </c>
      <c r="C92" s="20" t="s">
        <v>20</v>
      </c>
      <c r="D92" s="20">
        <v>0</v>
      </c>
      <c r="E92" s="35">
        <f t="shared" si="2"/>
        <v>0</v>
      </c>
      <c r="F92" s="36" t="s">
        <v>20</v>
      </c>
    </row>
    <row r="93" spans="1:6" ht="15">
      <c r="A93" s="32" t="s">
        <v>87</v>
      </c>
      <c r="B93" s="33">
        <v>4695.6400000000003</v>
      </c>
      <c r="C93" s="33" t="s">
        <v>20</v>
      </c>
      <c r="D93" s="33">
        <f>D94+D95</f>
        <v>10632.23</v>
      </c>
      <c r="E93" s="33">
        <f t="shared" si="2"/>
        <v>226.42770740516733</v>
      </c>
      <c r="F93" s="34" t="s">
        <v>20</v>
      </c>
    </row>
    <row r="94" spans="1:6" ht="15">
      <c r="A94" s="19" t="s">
        <v>88</v>
      </c>
      <c r="B94" s="20">
        <v>3114.69</v>
      </c>
      <c r="C94" s="20" t="s">
        <v>20</v>
      </c>
      <c r="D94" s="20">
        <v>6495.54</v>
      </c>
      <c r="E94" s="35">
        <f t="shared" si="2"/>
        <v>208.54531269564549</v>
      </c>
      <c r="F94" s="36" t="s">
        <v>20</v>
      </c>
    </row>
    <row r="95" spans="1:6" ht="45">
      <c r="A95" s="19" t="s">
        <v>89</v>
      </c>
      <c r="B95" s="20">
        <v>1580.95</v>
      </c>
      <c r="C95" s="20" t="s">
        <v>20</v>
      </c>
      <c r="D95" s="20">
        <v>4136.6899999999996</v>
      </c>
      <c r="E95" s="35">
        <f t="shared" si="2"/>
        <v>261.65849647363922</v>
      </c>
      <c r="F95" s="36" t="s">
        <v>20</v>
      </c>
    </row>
    <row r="96" spans="1:6" ht="57">
      <c r="A96" s="28" t="s">
        <v>90</v>
      </c>
      <c r="B96" s="29">
        <v>6350.91</v>
      </c>
      <c r="C96" s="29">
        <v>52000</v>
      </c>
      <c r="D96" s="29">
        <f>D97+D102</f>
        <v>50157.1</v>
      </c>
      <c r="E96" s="29">
        <f t="shared" si="2"/>
        <v>789.76241200079983</v>
      </c>
      <c r="F96" s="29">
        <f>(D96/C96)*100</f>
        <v>96.455961538461537</v>
      </c>
    </row>
    <row r="97" spans="1:7" ht="71.25">
      <c r="A97" s="30" t="s">
        <v>91</v>
      </c>
      <c r="B97" s="31">
        <v>6350.91</v>
      </c>
      <c r="C97" s="31">
        <v>5000</v>
      </c>
      <c r="D97" s="31">
        <v>2532.1</v>
      </c>
      <c r="E97" s="31">
        <f t="shared" si="2"/>
        <v>39.869876915276706</v>
      </c>
      <c r="F97" s="31">
        <f>(D97/C97)*100</f>
        <v>50.641999999999996</v>
      </c>
    </row>
    <row r="98" spans="1:7" ht="45">
      <c r="A98" s="32" t="s">
        <v>92</v>
      </c>
      <c r="B98" s="33">
        <v>6350.91</v>
      </c>
      <c r="C98" s="33" t="s">
        <v>20</v>
      </c>
      <c r="D98" s="33">
        <v>2532.1</v>
      </c>
      <c r="E98" s="33">
        <f t="shared" si="2"/>
        <v>39.869876915276706</v>
      </c>
      <c r="F98" s="34" t="s">
        <v>20</v>
      </c>
    </row>
    <row r="99" spans="1:7" ht="15">
      <c r="A99" s="19" t="s">
        <v>93</v>
      </c>
      <c r="B99" s="20">
        <v>6350.91</v>
      </c>
      <c r="C99" s="20" t="s">
        <v>20</v>
      </c>
      <c r="D99" s="20">
        <v>2532.1</v>
      </c>
      <c r="E99" s="35">
        <f t="shared" si="2"/>
        <v>39.869876915276706</v>
      </c>
      <c r="F99" s="36" t="s">
        <v>20</v>
      </c>
    </row>
    <row r="100" spans="1:7" ht="30">
      <c r="A100" s="32" t="s">
        <v>94</v>
      </c>
      <c r="B100" s="33">
        <v>0</v>
      </c>
      <c r="C100" s="33" t="s">
        <v>20</v>
      </c>
      <c r="D100" s="33">
        <v>0</v>
      </c>
      <c r="E100" s="33">
        <v>0</v>
      </c>
      <c r="F100" s="34" t="s">
        <v>20</v>
      </c>
    </row>
    <row r="101" spans="1:7" ht="15">
      <c r="A101" s="19" t="s">
        <v>95</v>
      </c>
      <c r="B101" s="20">
        <v>0</v>
      </c>
      <c r="C101" s="20" t="s">
        <v>20</v>
      </c>
      <c r="D101" s="20">
        <v>0</v>
      </c>
      <c r="E101" s="35">
        <v>0</v>
      </c>
      <c r="F101" s="36" t="s">
        <v>20</v>
      </c>
    </row>
    <row r="102" spans="1:7" ht="71.25">
      <c r="A102" s="30" t="s">
        <v>96</v>
      </c>
      <c r="B102" s="31">
        <v>0</v>
      </c>
      <c r="C102" s="31">
        <v>47000</v>
      </c>
      <c r="D102" s="31">
        <v>47625</v>
      </c>
      <c r="E102" s="31">
        <v>0</v>
      </c>
      <c r="F102" s="31">
        <f>(D102/C102)*100</f>
        <v>101.32978723404256</v>
      </c>
    </row>
    <row r="103" spans="1:7" ht="30">
      <c r="A103" s="32" t="s">
        <v>97</v>
      </c>
      <c r="B103" s="33">
        <v>0</v>
      </c>
      <c r="C103" s="33" t="s">
        <v>20</v>
      </c>
      <c r="D103" s="33">
        <v>47625</v>
      </c>
      <c r="E103" s="33">
        <v>0</v>
      </c>
      <c r="F103" s="34" t="s">
        <v>20</v>
      </c>
    </row>
    <row r="104" spans="1:7" ht="15">
      <c r="A104" s="19" t="s">
        <v>98</v>
      </c>
      <c r="B104" s="20">
        <v>0</v>
      </c>
      <c r="C104" s="20" t="s">
        <v>20</v>
      </c>
      <c r="D104" s="20">
        <v>47625</v>
      </c>
      <c r="E104" s="35">
        <v>0</v>
      </c>
      <c r="F104" s="36" t="s">
        <v>20</v>
      </c>
    </row>
    <row r="105" spans="1:7" ht="30">
      <c r="A105" s="32" t="s">
        <v>99</v>
      </c>
      <c r="B105" s="33">
        <v>0</v>
      </c>
      <c r="C105" s="33" t="s">
        <v>20</v>
      </c>
      <c r="D105" s="33">
        <v>0</v>
      </c>
      <c r="E105" s="33">
        <v>0</v>
      </c>
      <c r="F105" s="34" t="s">
        <v>20</v>
      </c>
    </row>
    <row r="106" spans="1:7" ht="30">
      <c r="A106" s="19" t="s">
        <v>100</v>
      </c>
      <c r="B106" s="20">
        <v>0</v>
      </c>
      <c r="C106" s="20" t="s">
        <v>20</v>
      </c>
      <c r="D106" s="20">
        <v>0</v>
      </c>
      <c r="E106" s="35">
        <v>0</v>
      </c>
      <c r="F106" s="36" t="s">
        <v>20</v>
      </c>
      <c r="G106" s="4"/>
    </row>
    <row r="107" spans="1:7">
      <c r="A107" s="28" t="s">
        <v>101</v>
      </c>
      <c r="B107" s="29">
        <v>2348502.7000000002</v>
      </c>
      <c r="C107" s="29">
        <f>C40+C53+C63+C72+C83+C89+C97+C102</f>
        <v>3001000</v>
      </c>
      <c r="D107" s="29">
        <f>D96+D39</f>
        <v>2993596.4000000004</v>
      </c>
      <c r="E107" s="29">
        <f>(D107/B107)*100</f>
        <v>127.46829714098264</v>
      </c>
      <c r="F107" s="29">
        <f>(D107/C107)*100</f>
        <v>99.753295568143969</v>
      </c>
    </row>
    <row r="110" spans="1:7" ht="71.25">
      <c r="A110" s="15" t="s">
        <v>5</v>
      </c>
      <c r="B110" s="15" t="s">
        <v>102</v>
      </c>
      <c r="C110" s="17" t="s">
        <v>7</v>
      </c>
      <c r="D110" s="15" t="s">
        <v>103</v>
      </c>
      <c r="E110" s="15" t="s">
        <v>9</v>
      </c>
      <c r="F110" s="15" t="s">
        <v>10</v>
      </c>
    </row>
    <row r="111" spans="1:7" ht="15">
      <c r="A111" s="18">
        <v>1</v>
      </c>
      <c r="B111" s="18">
        <v>2</v>
      </c>
      <c r="C111" s="18">
        <v>3</v>
      </c>
      <c r="D111" s="18">
        <v>4</v>
      </c>
      <c r="E111" s="18">
        <v>5</v>
      </c>
      <c r="F111" s="18">
        <v>6</v>
      </c>
    </row>
    <row r="112" spans="1:7" ht="28.5">
      <c r="A112" s="28" t="s">
        <v>104</v>
      </c>
      <c r="B112" s="29">
        <f>B113+B130+B188+B197+B208+B212</f>
        <v>1793692.46</v>
      </c>
      <c r="C112" s="29">
        <v>2049823.8</v>
      </c>
      <c r="D112" s="29">
        <f>D113+D130+D188+D197+D203+D208+D212</f>
        <v>2038168.73</v>
      </c>
      <c r="E112" s="29">
        <f t="shared" ref="E112:E143" si="3">(D112/B112)*100</f>
        <v>113.62977631070601</v>
      </c>
      <c r="F112" s="29">
        <f>(D112/C112)*100</f>
        <v>99.431411129093135</v>
      </c>
    </row>
    <row r="113" spans="1:8" ht="28.5">
      <c r="A113" s="30" t="s">
        <v>105</v>
      </c>
      <c r="B113" s="31">
        <v>616348.79</v>
      </c>
      <c r="C113" s="31">
        <v>365000</v>
      </c>
      <c r="D113" s="31">
        <f>D114+D115+D120+D121+D124+D125</f>
        <v>867724.48</v>
      </c>
      <c r="E113" s="31">
        <f t="shared" si="3"/>
        <v>140.78464889985426</v>
      </c>
      <c r="F113" s="31">
        <f>(D113/C113)*100</f>
        <v>237.73273424657532</v>
      </c>
    </row>
    <row r="114" spans="1:8" ht="15">
      <c r="A114" s="32" t="s">
        <v>106</v>
      </c>
      <c r="B114" s="38">
        <v>185293.24</v>
      </c>
      <c r="C114" s="33" t="s">
        <v>20</v>
      </c>
      <c r="D114" s="33">
        <f>D116+D118</f>
        <v>235761.88</v>
      </c>
      <c r="E114" s="33">
        <f t="shared" si="3"/>
        <v>127.23717281860904</v>
      </c>
      <c r="F114" s="33" t="s">
        <v>20</v>
      </c>
    </row>
    <row r="115" spans="1:8" ht="50.25" customHeight="1">
      <c r="A115" s="32" t="s">
        <v>107</v>
      </c>
      <c r="B115" s="38">
        <v>216912.15</v>
      </c>
      <c r="C115" s="33" t="s">
        <v>20</v>
      </c>
      <c r="D115" s="33">
        <v>342174.35</v>
      </c>
      <c r="E115" s="33">
        <f t="shared" si="3"/>
        <v>157.74789471221413</v>
      </c>
      <c r="F115" s="33" t="s">
        <v>20</v>
      </c>
      <c r="G115" s="4"/>
    </row>
    <row r="116" spans="1:8" ht="15">
      <c r="A116" s="19" t="s">
        <v>108</v>
      </c>
      <c r="B116" s="20">
        <v>171848.27</v>
      </c>
      <c r="C116" s="20" t="s">
        <v>20</v>
      </c>
      <c r="D116" s="20">
        <v>223223.23</v>
      </c>
      <c r="E116" s="35">
        <f t="shared" si="3"/>
        <v>129.89553517181176</v>
      </c>
      <c r="F116" s="20" t="s">
        <v>20</v>
      </c>
      <c r="H116" s="4"/>
    </row>
    <row r="117" spans="1:8" ht="30">
      <c r="A117" s="19" t="s">
        <v>109</v>
      </c>
      <c r="B117" s="20">
        <v>216912.15</v>
      </c>
      <c r="C117" s="20" t="s">
        <v>20</v>
      </c>
      <c r="D117" s="20">
        <v>320499.34999999998</v>
      </c>
      <c r="E117" s="35">
        <f t="shared" si="3"/>
        <v>147.75537008876634</v>
      </c>
      <c r="F117" s="20" t="s">
        <v>20</v>
      </c>
    </row>
    <row r="118" spans="1:8" ht="15">
      <c r="A118" s="19" t="s">
        <v>110</v>
      </c>
      <c r="B118" s="20">
        <v>13444.97</v>
      </c>
      <c r="C118" s="20" t="s">
        <v>20</v>
      </c>
      <c r="D118" s="20">
        <v>12538.65</v>
      </c>
      <c r="E118" s="35">
        <f t="shared" si="3"/>
        <v>93.259040369744227</v>
      </c>
      <c r="F118" s="20" t="s">
        <v>20</v>
      </c>
      <c r="G118" s="4"/>
    </row>
    <row r="119" spans="1:8" ht="30">
      <c r="A119" s="19" t="s">
        <v>111</v>
      </c>
      <c r="B119" s="20">
        <v>1500</v>
      </c>
      <c r="C119" s="20" t="s">
        <v>20</v>
      </c>
      <c r="D119" s="20">
        <v>21675</v>
      </c>
      <c r="E119" s="35">
        <f t="shared" si="3"/>
        <v>1445</v>
      </c>
      <c r="F119" s="20" t="s">
        <v>20</v>
      </c>
    </row>
    <row r="120" spans="1:8" ht="30">
      <c r="A120" s="32" t="s">
        <v>112</v>
      </c>
      <c r="B120" s="38">
        <v>20863.5</v>
      </c>
      <c r="C120" s="33" t="s">
        <v>20</v>
      </c>
      <c r="D120" s="33">
        <f>D122</f>
        <v>24198.66</v>
      </c>
      <c r="E120" s="33">
        <f t="shared" si="3"/>
        <v>115.98562082105113</v>
      </c>
      <c r="F120" s="33" t="s">
        <v>20</v>
      </c>
    </row>
    <row r="121" spans="1:8" ht="45">
      <c r="A121" s="32" t="s">
        <v>113</v>
      </c>
      <c r="B121" s="38">
        <v>16435.810000000001</v>
      </c>
      <c r="C121" s="33" t="s">
        <v>20</v>
      </c>
      <c r="D121" s="33">
        <v>21161.07</v>
      </c>
      <c r="E121" s="33">
        <f t="shared" si="3"/>
        <v>128.7497847687458</v>
      </c>
      <c r="F121" s="33" t="s">
        <v>20</v>
      </c>
    </row>
    <row r="122" spans="1:8" ht="30">
      <c r="A122" s="19" t="s">
        <v>114</v>
      </c>
      <c r="B122" s="20">
        <v>20863.5</v>
      </c>
      <c r="C122" s="20" t="s">
        <v>20</v>
      </c>
      <c r="D122" s="20">
        <v>24198.66</v>
      </c>
      <c r="E122" s="35">
        <f t="shared" si="3"/>
        <v>115.98562082105113</v>
      </c>
      <c r="F122" s="20" t="s">
        <v>20</v>
      </c>
    </row>
    <row r="123" spans="1:8" ht="45">
      <c r="A123" s="19" t="s">
        <v>115</v>
      </c>
      <c r="B123" s="20">
        <v>16435.810000000001</v>
      </c>
      <c r="C123" s="20" t="s">
        <v>20</v>
      </c>
      <c r="D123" s="20">
        <v>21161.07</v>
      </c>
      <c r="E123" s="35">
        <f t="shared" si="3"/>
        <v>128.7497847687458</v>
      </c>
      <c r="F123" s="20" t="s">
        <v>20</v>
      </c>
    </row>
    <row r="124" spans="1:8" ht="15">
      <c r="A124" s="32" t="s">
        <v>116</v>
      </c>
      <c r="B124" s="38">
        <v>74861.11</v>
      </c>
      <c r="C124" s="33" t="s">
        <v>20</v>
      </c>
      <c r="D124" s="33">
        <f>D126+D128</f>
        <v>100404.51000000001</v>
      </c>
      <c r="E124" s="33">
        <f t="shared" si="3"/>
        <v>134.12105430977448</v>
      </c>
      <c r="F124" s="33" t="s">
        <v>20</v>
      </c>
    </row>
    <row r="125" spans="1:8" ht="45">
      <c r="A125" s="32" t="s">
        <v>117</v>
      </c>
      <c r="B125" s="38">
        <v>100482.98</v>
      </c>
      <c r="C125" s="33" t="s">
        <v>20</v>
      </c>
      <c r="D125" s="33">
        <v>144024.01</v>
      </c>
      <c r="E125" s="33">
        <f t="shared" si="3"/>
        <v>143.33174633156779</v>
      </c>
      <c r="F125" s="33" t="s">
        <v>20</v>
      </c>
    </row>
    <row r="126" spans="1:8" ht="30">
      <c r="A126" s="19" t="s">
        <v>118</v>
      </c>
      <c r="B126" s="20">
        <v>40033.86</v>
      </c>
      <c r="C126" s="20" t="s">
        <v>20</v>
      </c>
      <c r="D126" s="20">
        <v>54682.14</v>
      </c>
      <c r="E126" s="35">
        <f t="shared" si="3"/>
        <v>136.58972679626694</v>
      </c>
      <c r="F126" s="20" t="s">
        <v>20</v>
      </c>
      <c r="H126" s="4"/>
    </row>
    <row r="127" spans="1:8" ht="45">
      <c r="A127" s="19" t="s">
        <v>119</v>
      </c>
      <c r="B127" s="20">
        <v>53548.81</v>
      </c>
      <c r="C127" s="20" t="s">
        <v>20</v>
      </c>
      <c r="D127" s="20">
        <v>78515.100000000006</v>
      </c>
      <c r="E127" s="35">
        <f t="shared" si="3"/>
        <v>146.62342636559057</v>
      </c>
      <c r="F127" s="20" t="s">
        <v>20</v>
      </c>
    </row>
    <row r="128" spans="1:8" ht="30">
      <c r="A128" s="19" t="s">
        <v>120</v>
      </c>
      <c r="B128" s="20">
        <v>34827.25</v>
      </c>
      <c r="C128" s="20" t="s">
        <v>20</v>
      </c>
      <c r="D128" s="20">
        <v>45722.37</v>
      </c>
      <c r="E128" s="35">
        <f t="shared" si="3"/>
        <v>131.28331981422593</v>
      </c>
      <c r="F128" s="20" t="s">
        <v>20</v>
      </c>
    </row>
    <row r="129" spans="1:8" ht="45">
      <c r="A129" s="19" t="s">
        <v>121</v>
      </c>
      <c r="B129" s="20">
        <v>46934.17</v>
      </c>
      <c r="C129" s="20" t="s">
        <v>20</v>
      </c>
      <c r="D129" s="20">
        <v>65508.91</v>
      </c>
      <c r="E129" s="35">
        <f t="shared" si="3"/>
        <v>139.5761552830273</v>
      </c>
      <c r="F129" s="20" t="s">
        <v>20</v>
      </c>
    </row>
    <row r="130" spans="1:8">
      <c r="A130" s="30" t="s">
        <v>122</v>
      </c>
      <c r="B130" s="39">
        <v>672485.09</v>
      </c>
      <c r="C130" s="31">
        <v>510340</v>
      </c>
      <c r="D130" s="31">
        <f>D131+D132+D141+D142+D155+D156+D175+D176</f>
        <v>626706.96000000008</v>
      </c>
      <c r="E130" s="31">
        <f t="shared" si="3"/>
        <v>93.192692197830013</v>
      </c>
      <c r="F130" s="31">
        <f>(D130/C130)*100</f>
        <v>122.80184974722737</v>
      </c>
    </row>
    <row r="131" spans="1:8" ht="30">
      <c r="A131" s="32" t="s">
        <v>123</v>
      </c>
      <c r="B131" s="38">
        <v>9476.34</v>
      </c>
      <c r="C131" s="33" t="s">
        <v>20</v>
      </c>
      <c r="D131" s="33">
        <f>D133+D135+D137+D139</f>
        <v>10569.47</v>
      </c>
      <c r="E131" s="33">
        <f t="shared" si="3"/>
        <v>111.53536069832867</v>
      </c>
      <c r="F131" s="33" t="s">
        <v>20</v>
      </c>
    </row>
    <row r="132" spans="1:8" ht="49.5" customHeight="1">
      <c r="A132" s="32" t="s">
        <v>124</v>
      </c>
      <c r="B132" s="38">
        <v>16837.82</v>
      </c>
      <c r="C132" s="33" t="s">
        <v>20</v>
      </c>
      <c r="D132" s="33">
        <v>19025.43</v>
      </c>
      <c r="E132" s="33">
        <f t="shared" si="3"/>
        <v>112.99224008808741</v>
      </c>
      <c r="F132" s="33" t="s">
        <v>20</v>
      </c>
      <c r="H132" s="4"/>
    </row>
    <row r="133" spans="1:8" ht="15">
      <c r="A133" s="19" t="s">
        <v>125</v>
      </c>
      <c r="B133" s="20">
        <v>438.4</v>
      </c>
      <c r="C133" s="20" t="s">
        <v>20</v>
      </c>
      <c r="D133" s="20">
        <v>32.1</v>
      </c>
      <c r="E133" s="35">
        <f t="shared" si="3"/>
        <v>7.3220802919708037</v>
      </c>
      <c r="F133" s="20" t="s">
        <v>20</v>
      </c>
    </row>
    <row r="134" spans="1:8" ht="45">
      <c r="A134" s="19" t="s">
        <v>126</v>
      </c>
      <c r="B134" s="20">
        <v>150</v>
      </c>
      <c r="C134" s="20" t="s">
        <v>20</v>
      </c>
      <c r="D134" s="20">
        <v>397</v>
      </c>
      <c r="E134" s="35">
        <f t="shared" si="3"/>
        <v>264.66666666666663</v>
      </c>
      <c r="F134" s="20" t="s">
        <v>20</v>
      </c>
    </row>
    <row r="135" spans="1:8" ht="54.75" customHeight="1">
      <c r="A135" s="40" t="s">
        <v>127</v>
      </c>
      <c r="B135" s="20">
        <v>5929.05</v>
      </c>
      <c r="C135" s="20" t="s">
        <v>20</v>
      </c>
      <c r="D135" s="41">
        <v>5954.54</v>
      </c>
      <c r="E135" s="35">
        <f t="shared" si="3"/>
        <v>100.42991710307723</v>
      </c>
      <c r="F135" s="20" t="s">
        <v>20</v>
      </c>
    </row>
    <row r="136" spans="1:8" ht="45">
      <c r="A136" s="19" t="s">
        <v>128</v>
      </c>
      <c r="B136" s="20">
        <v>14606.77</v>
      </c>
      <c r="C136" s="20" t="s">
        <v>20</v>
      </c>
      <c r="D136" s="20">
        <v>16703.62</v>
      </c>
      <c r="E136" s="35">
        <f t="shared" si="3"/>
        <v>114.35532975462748</v>
      </c>
      <c r="F136" s="20" t="s">
        <v>20</v>
      </c>
    </row>
    <row r="137" spans="1:8" ht="30">
      <c r="A137" s="19" t="s">
        <v>129</v>
      </c>
      <c r="B137" s="20">
        <v>1943.39</v>
      </c>
      <c r="C137" s="20" t="s">
        <v>20</v>
      </c>
      <c r="D137" s="20">
        <v>4156.03</v>
      </c>
      <c r="E137" s="35">
        <f t="shared" si="3"/>
        <v>213.85465603918922</v>
      </c>
      <c r="F137" s="20" t="s">
        <v>20</v>
      </c>
    </row>
    <row r="138" spans="1:8" ht="45">
      <c r="A138" s="19" t="s">
        <v>130</v>
      </c>
      <c r="B138" s="20">
        <v>567.04999999999995</v>
      </c>
      <c r="C138" s="20" t="s">
        <v>20</v>
      </c>
      <c r="D138" s="20">
        <v>1495.11</v>
      </c>
      <c r="E138" s="35">
        <f t="shared" si="3"/>
        <v>263.66457984304736</v>
      </c>
      <c r="F138" s="20" t="s">
        <v>20</v>
      </c>
    </row>
    <row r="139" spans="1:8" ht="30">
      <c r="A139" s="19" t="s">
        <v>131</v>
      </c>
      <c r="B139" s="20">
        <v>1165.5</v>
      </c>
      <c r="C139" s="20" t="s">
        <v>20</v>
      </c>
      <c r="D139" s="20">
        <v>426.8</v>
      </c>
      <c r="E139" s="35">
        <f t="shared" si="3"/>
        <v>36.619476619476622</v>
      </c>
      <c r="F139" s="20" t="s">
        <v>20</v>
      </c>
    </row>
    <row r="140" spans="1:8" ht="45">
      <c r="A140" s="19" t="s">
        <v>132</v>
      </c>
      <c r="B140" s="20">
        <v>1514</v>
      </c>
      <c r="C140" s="20" t="s">
        <v>20</v>
      </c>
      <c r="D140" s="20">
        <v>429.7</v>
      </c>
      <c r="E140" s="35">
        <f t="shared" si="3"/>
        <v>28.381770145310437</v>
      </c>
      <c r="F140" s="20" t="s">
        <v>20</v>
      </c>
      <c r="G140" s="4"/>
    </row>
    <row r="141" spans="1:8" ht="30">
      <c r="A141" s="32" t="s">
        <v>133</v>
      </c>
      <c r="B141" s="38">
        <v>134301.91</v>
      </c>
      <c r="C141" s="33" t="s">
        <v>20</v>
      </c>
      <c r="D141" s="33">
        <f>D143+D145+D147+D149+D151+D153</f>
        <v>114355.26</v>
      </c>
      <c r="E141" s="33">
        <f t="shared" si="3"/>
        <v>85.147902959831313</v>
      </c>
      <c r="F141" s="33" t="s">
        <v>20</v>
      </c>
    </row>
    <row r="142" spans="1:8" ht="45">
      <c r="A142" s="32" t="s">
        <v>134</v>
      </c>
      <c r="B142" s="38">
        <v>90881.42</v>
      </c>
      <c r="C142" s="33" t="s">
        <v>20</v>
      </c>
      <c r="D142" s="33">
        <v>75709.86</v>
      </c>
      <c r="E142" s="33">
        <f t="shared" si="3"/>
        <v>83.306202741990603</v>
      </c>
      <c r="F142" s="33" t="s">
        <v>20</v>
      </c>
    </row>
    <row r="143" spans="1:8" ht="30">
      <c r="A143" s="19" t="s">
        <v>135</v>
      </c>
      <c r="B143" s="20">
        <v>26252.43</v>
      </c>
      <c r="C143" s="20" t="s">
        <v>20</v>
      </c>
      <c r="D143" s="20">
        <v>5081.71</v>
      </c>
      <c r="E143" s="35">
        <f t="shared" si="3"/>
        <v>19.357103323387587</v>
      </c>
      <c r="F143" s="20" t="s">
        <v>20</v>
      </c>
    </row>
    <row r="144" spans="1:8" ht="45">
      <c r="A144" s="19" t="s">
        <v>136</v>
      </c>
      <c r="B144" s="20">
        <v>24830.39</v>
      </c>
      <c r="C144" s="20" t="s">
        <v>20</v>
      </c>
      <c r="D144" s="20">
        <v>18616.18</v>
      </c>
      <c r="E144" s="35">
        <f t="shared" ref="E144:E169" si="4">(D144/B144)*100</f>
        <v>74.97336932686116</v>
      </c>
      <c r="F144" s="20" t="s">
        <v>20</v>
      </c>
    </row>
    <row r="145" spans="1:7" ht="15">
      <c r="A145" s="19" t="s">
        <v>137</v>
      </c>
      <c r="B145" s="20">
        <v>1796.66</v>
      </c>
      <c r="C145" s="20" t="s">
        <v>20</v>
      </c>
      <c r="D145" s="20">
        <v>400.62</v>
      </c>
      <c r="E145" s="35">
        <f t="shared" si="4"/>
        <v>22.298041922233477</v>
      </c>
      <c r="F145" s="20" t="s">
        <v>20</v>
      </c>
    </row>
    <row r="146" spans="1:7" ht="30">
      <c r="A146" s="19" t="s">
        <v>138</v>
      </c>
      <c r="B146" s="20">
        <v>47799.62</v>
      </c>
      <c r="C146" s="20" t="s">
        <v>20</v>
      </c>
      <c r="D146" s="20">
        <v>30265.95</v>
      </c>
      <c r="E146" s="35">
        <f t="shared" si="4"/>
        <v>63.318390397245835</v>
      </c>
      <c r="F146" s="20" t="s">
        <v>20</v>
      </c>
    </row>
    <row r="147" spans="1:7" ht="15">
      <c r="A147" s="19" t="s">
        <v>139</v>
      </c>
      <c r="B147" s="20">
        <v>52876.61</v>
      </c>
      <c r="C147" s="20" t="s">
        <v>20</v>
      </c>
      <c r="D147" s="20">
        <v>54788.46</v>
      </c>
      <c r="E147" s="35">
        <f t="shared" si="4"/>
        <v>103.61568186765378</v>
      </c>
      <c r="F147" s="20" t="s">
        <v>20</v>
      </c>
    </row>
    <row r="148" spans="1:7" ht="30">
      <c r="A148" s="19" t="s">
        <v>140</v>
      </c>
      <c r="B148" s="20">
        <v>10225.620000000001</v>
      </c>
      <c r="C148" s="20" t="s">
        <v>20</v>
      </c>
      <c r="D148" s="20">
        <v>10422.15</v>
      </c>
      <c r="E148" s="35">
        <f t="shared" si="4"/>
        <v>101.92193725172653</v>
      </c>
      <c r="F148" s="20" t="s">
        <v>20</v>
      </c>
    </row>
    <row r="149" spans="1:7" ht="45">
      <c r="A149" s="19" t="s">
        <v>141</v>
      </c>
      <c r="B149" s="20">
        <v>46172.52</v>
      </c>
      <c r="C149" s="20" t="s">
        <v>20</v>
      </c>
      <c r="D149" s="20">
        <v>24620.05</v>
      </c>
      <c r="E149" s="35">
        <f t="shared" si="4"/>
        <v>53.321867639019928</v>
      </c>
      <c r="F149" s="20" t="s">
        <v>20</v>
      </c>
    </row>
    <row r="150" spans="1:7" ht="60">
      <c r="A150" s="19" t="s">
        <v>142</v>
      </c>
      <c r="B150" s="20">
        <v>300</v>
      </c>
      <c r="C150" s="20" t="s">
        <v>20</v>
      </c>
      <c r="D150" s="20">
        <v>477.38</v>
      </c>
      <c r="E150" s="35">
        <f t="shared" si="4"/>
        <v>159.12666666666667</v>
      </c>
      <c r="F150" s="20" t="s">
        <v>20</v>
      </c>
      <c r="G150" s="4"/>
    </row>
    <row r="151" spans="1:7" ht="30">
      <c r="A151" s="19" t="s">
        <v>143</v>
      </c>
      <c r="B151" s="20">
        <v>6262.65</v>
      </c>
      <c r="C151" s="20" t="s">
        <v>20</v>
      </c>
      <c r="D151" s="20">
        <v>28747.919999999998</v>
      </c>
      <c r="E151" s="35">
        <f t="shared" si="4"/>
        <v>459.03762784124933</v>
      </c>
      <c r="F151" s="20" t="s">
        <v>20</v>
      </c>
    </row>
    <row r="152" spans="1:7" ht="45">
      <c r="A152" s="19" t="s">
        <v>144</v>
      </c>
      <c r="B152" s="20">
        <v>6662.68</v>
      </c>
      <c r="C152" s="20" t="s">
        <v>20</v>
      </c>
      <c r="D152" s="20">
        <v>15668.25</v>
      </c>
      <c r="E152" s="35">
        <f t="shared" si="4"/>
        <v>235.16437829822232</v>
      </c>
      <c r="F152" s="20" t="s">
        <v>20</v>
      </c>
    </row>
    <row r="153" spans="1:7" ht="30">
      <c r="A153" s="19" t="s">
        <v>145</v>
      </c>
      <c r="B153" s="20">
        <v>941.04</v>
      </c>
      <c r="C153" s="20" t="s">
        <v>20</v>
      </c>
      <c r="D153" s="20">
        <v>716.5</v>
      </c>
      <c r="E153" s="35">
        <f t="shared" si="4"/>
        <v>76.139165178950947</v>
      </c>
      <c r="F153" s="20" t="s">
        <v>20</v>
      </c>
    </row>
    <row r="154" spans="1:7" ht="45">
      <c r="A154" s="19" t="s">
        <v>146</v>
      </c>
      <c r="B154" s="20">
        <v>1063.1099999999999</v>
      </c>
      <c r="C154" s="20" t="s">
        <v>20</v>
      </c>
      <c r="D154" s="20">
        <v>259.95</v>
      </c>
      <c r="E154" s="35">
        <f t="shared" si="4"/>
        <v>24.451844117730058</v>
      </c>
      <c r="F154" s="20" t="s">
        <v>20</v>
      </c>
    </row>
    <row r="155" spans="1:7" ht="15">
      <c r="A155" s="32" t="s">
        <v>147</v>
      </c>
      <c r="B155" s="38">
        <v>306875.96000000002</v>
      </c>
      <c r="C155" s="33" t="s">
        <v>20</v>
      </c>
      <c r="D155" s="33">
        <f>D157+D159+D161+D163+D165+D167+D169+D171+D173</f>
        <v>330903.77</v>
      </c>
      <c r="E155" s="33">
        <f t="shared" si="4"/>
        <v>107.82981175847075</v>
      </c>
      <c r="F155" s="33" t="s">
        <v>20</v>
      </c>
    </row>
    <row r="156" spans="1:7" ht="45">
      <c r="A156" s="32" t="s">
        <v>148</v>
      </c>
      <c r="B156" s="38">
        <v>12197.25</v>
      </c>
      <c r="C156" s="33" t="s">
        <v>20</v>
      </c>
      <c r="D156" s="33">
        <v>23548.2</v>
      </c>
      <c r="E156" s="33">
        <f t="shared" si="4"/>
        <v>193.06155075939247</v>
      </c>
      <c r="F156" s="33" t="s">
        <v>20</v>
      </c>
    </row>
    <row r="157" spans="1:7" ht="30">
      <c r="A157" s="19" t="s">
        <v>149</v>
      </c>
      <c r="B157" s="20">
        <v>15641.9</v>
      </c>
      <c r="C157" s="20" t="s">
        <v>20</v>
      </c>
      <c r="D157" s="20">
        <v>17995.990000000002</v>
      </c>
      <c r="E157" s="35">
        <f t="shared" si="4"/>
        <v>115.04989803029045</v>
      </c>
      <c r="F157" s="20" t="s">
        <v>20</v>
      </c>
    </row>
    <row r="158" spans="1:7" ht="45">
      <c r="A158" s="19" t="s">
        <v>150</v>
      </c>
      <c r="B158" s="20">
        <v>192</v>
      </c>
      <c r="C158" s="20" t="s">
        <v>20</v>
      </c>
      <c r="D158" s="20">
        <v>250</v>
      </c>
      <c r="E158" s="35">
        <f t="shared" si="4"/>
        <v>130.20833333333331</v>
      </c>
      <c r="F158" s="20" t="s">
        <v>20</v>
      </c>
    </row>
    <row r="159" spans="1:7" ht="30">
      <c r="A159" s="19" t="s">
        <v>151</v>
      </c>
      <c r="B159" s="20">
        <v>86029.7</v>
      </c>
      <c r="C159" s="20" t="s">
        <v>20</v>
      </c>
      <c r="D159" s="20">
        <v>77272.86</v>
      </c>
      <c r="E159" s="35">
        <f t="shared" si="4"/>
        <v>89.821143163349404</v>
      </c>
      <c r="F159" s="20" t="s">
        <v>20</v>
      </c>
    </row>
    <row r="160" spans="1:7" ht="45">
      <c r="A160" s="19" t="s">
        <v>152</v>
      </c>
      <c r="B160" s="20">
        <v>1016.66</v>
      </c>
      <c r="C160" s="20" t="s">
        <v>20</v>
      </c>
      <c r="D160" s="20">
        <v>3095.66</v>
      </c>
      <c r="E160" s="35">
        <f t="shared" si="4"/>
        <v>304.49314421733914</v>
      </c>
      <c r="F160" s="20" t="s">
        <v>20</v>
      </c>
    </row>
    <row r="161" spans="1:8" ht="30">
      <c r="A161" s="19" t="s">
        <v>153</v>
      </c>
      <c r="B161" s="20">
        <v>23853.46</v>
      </c>
      <c r="C161" s="20" t="s">
        <v>20</v>
      </c>
      <c r="D161" s="20">
        <v>26796.77</v>
      </c>
      <c r="E161" s="35">
        <f t="shared" si="4"/>
        <v>112.33913235228768</v>
      </c>
      <c r="F161" s="20" t="s">
        <v>20</v>
      </c>
    </row>
    <row r="162" spans="1:8" ht="45">
      <c r="A162" s="19" t="s">
        <v>154</v>
      </c>
      <c r="B162" s="20">
        <v>740</v>
      </c>
      <c r="C162" s="20" t="s">
        <v>20</v>
      </c>
      <c r="D162" s="20">
        <v>0</v>
      </c>
      <c r="E162" s="35">
        <f t="shared" si="4"/>
        <v>0</v>
      </c>
      <c r="F162" s="20" t="s">
        <v>20</v>
      </c>
    </row>
    <row r="163" spans="1:8" ht="15">
      <c r="A163" s="19" t="s">
        <v>155</v>
      </c>
      <c r="B163" s="20">
        <v>90552.93</v>
      </c>
      <c r="C163" s="20" t="s">
        <v>20</v>
      </c>
      <c r="D163" s="20">
        <v>89294.71</v>
      </c>
      <c r="E163" s="35">
        <f t="shared" si="4"/>
        <v>98.610514314666588</v>
      </c>
      <c r="F163" s="20" t="s">
        <v>20</v>
      </c>
    </row>
    <row r="164" spans="1:8" ht="54.75" customHeight="1">
      <c r="A164" s="19" t="s">
        <v>156</v>
      </c>
      <c r="B164" s="20">
        <v>4507.33</v>
      </c>
      <c r="C164" s="20" t="s">
        <v>20</v>
      </c>
      <c r="D164" s="20">
        <v>5725.5</v>
      </c>
      <c r="E164" s="35">
        <f t="shared" si="4"/>
        <v>127.0264214069083</v>
      </c>
      <c r="F164" s="20" t="s">
        <v>20</v>
      </c>
    </row>
    <row r="165" spans="1:8" ht="15">
      <c r="A165" s="19" t="s">
        <v>157</v>
      </c>
      <c r="B165" s="20">
        <v>13368.64</v>
      </c>
      <c r="C165" s="20" t="s">
        <v>20</v>
      </c>
      <c r="D165" s="20">
        <v>34219.800000000003</v>
      </c>
      <c r="E165" s="35">
        <f t="shared" si="4"/>
        <v>255.97068961390241</v>
      </c>
      <c r="F165" s="20" t="s">
        <v>20</v>
      </c>
    </row>
    <row r="166" spans="1:8" ht="30">
      <c r="A166" s="19" t="s">
        <v>158</v>
      </c>
      <c r="B166" s="20">
        <v>110</v>
      </c>
      <c r="C166" s="20" t="s">
        <v>20</v>
      </c>
      <c r="D166" s="20">
        <v>130</v>
      </c>
      <c r="E166" s="35">
        <f t="shared" si="4"/>
        <v>118.18181818181819</v>
      </c>
      <c r="F166" s="20" t="s">
        <v>20</v>
      </c>
    </row>
    <row r="167" spans="1:8" ht="30">
      <c r="A167" s="19" t="s">
        <v>159</v>
      </c>
      <c r="B167" s="20">
        <v>4467.87</v>
      </c>
      <c r="C167" s="20" t="s">
        <v>20</v>
      </c>
      <c r="D167" s="20">
        <v>7904.97</v>
      </c>
      <c r="E167" s="35">
        <f t="shared" si="4"/>
        <v>176.92927502366899</v>
      </c>
      <c r="F167" s="20" t="s">
        <v>20</v>
      </c>
    </row>
    <row r="168" spans="1:8" ht="45">
      <c r="A168" s="19" t="s">
        <v>160</v>
      </c>
      <c r="B168" s="20">
        <v>1148.25</v>
      </c>
      <c r="C168" s="20" t="s">
        <v>20</v>
      </c>
      <c r="D168" s="20">
        <v>1121.42</v>
      </c>
      <c r="E168" s="35">
        <f t="shared" si="4"/>
        <v>97.663400827345967</v>
      </c>
      <c r="F168" s="20" t="s">
        <v>20</v>
      </c>
    </row>
    <row r="169" spans="1:8" ht="30">
      <c r="A169" s="19" t="s">
        <v>161</v>
      </c>
      <c r="B169" s="20">
        <v>47593.54</v>
      </c>
      <c r="C169" s="20" t="s">
        <v>20</v>
      </c>
      <c r="D169" s="20">
        <v>44064.97</v>
      </c>
      <c r="E169" s="35">
        <f t="shared" si="4"/>
        <v>92.58603163370492</v>
      </c>
      <c r="F169" s="20" t="s">
        <v>20</v>
      </c>
    </row>
    <row r="170" spans="1:8" ht="45">
      <c r="A170" s="19" t="s">
        <v>162</v>
      </c>
      <c r="B170" s="20">
        <v>0</v>
      </c>
      <c r="C170" s="20" t="s">
        <v>20</v>
      </c>
      <c r="D170" s="20">
        <v>887.5</v>
      </c>
      <c r="E170" s="35">
        <v>0</v>
      </c>
      <c r="F170" s="20" t="s">
        <v>20</v>
      </c>
      <c r="H170" s="4"/>
    </row>
    <row r="171" spans="1:8" ht="15">
      <c r="A171" s="19" t="s">
        <v>163</v>
      </c>
      <c r="B171" s="20">
        <v>10023.200000000001</v>
      </c>
      <c r="C171" s="20" t="s">
        <v>20</v>
      </c>
      <c r="D171" s="20">
        <v>10394.93</v>
      </c>
      <c r="E171" s="35">
        <f t="shared" ref="E171:E184" si="5">(D171/B171)*100</f>
        <v>103.7086958256844</v>
      </c>
      <c r="F171" s="20" t="s">
        <v>20</v>
      </c>
    </row>
    <row r="172" spans="1:8" ht="50.25" customHeight="1">
      <c r="A172" s="19" t="s">
        <v>164</v>
      </c>
      <c r="B172" s="20">
        <v>4413.01</v>
      </c>
      <c r="C172" s="20" t="s">
        <v>20</v>
      </c>
      <c r="D172" s="20">
        <v>11071.12</v>
      </c>
      <c r="E172" s="35">
        <f t="shared" si="5"/>
        <v>250.87457313715583</v>
      </c>
      <c r="F172" s="20" t="s">
        <v>20</v>
      </c>
    </row>
    <row r="173" spans="1:8" ht="15">
      <c r="A173" s="19" t="s">
        <v>165</v>
      </c>
      <c r="B173" s="20">
        <v>15344.72</v>
      </c>
      <c r="C173" s="20" t="s">
        <v>20</v>
      </c>
      <c r="D173" s="20">
        <v>22958.77</v>
      </c>
      <c r="E173" s="35">
        <f t="shared" si="5"/>
        <v>149.61999958291844</v>
      </c>
      <c r="F173" s="20" t="s">
        <v>20</v>
      </c>
    </row>
    <row r="174" spans="1:8" ht="45">
      <c r="A174" s="19" t="s">
        <v>166</v>
      </c>
      <c r="B174" s="20">
        <v>70</v>
      </c>
      <c r="C174" s="20" t="s">
        <v>20</v>
      </c>
      <c r="D174" s="20">
        <v>1267</v>
      </c>
      <c r="E174" s="35">
        <f t="shared" si="5"/>
        <v>1810.0000000000002</v>
      </c>
      <c r="F174" s="20" t="s">
        <v>20</v>
      </c>
    </row>
    <row r="175" spans="1:8" ht="30">
      <c r="A175" s="32" t="s">
        <v>167</v>
      </c>
      <c r="B175" s="38">
        <v>95243.49</v>
      </c>
      <c r="C175" s="33" t="s">
        <v>20</v>
      </c>
      <c r="D175" s="33">
        <f>D177+D179+D181+D183+D184+D186</f>
        <v>46914.43</v>
      </c>
      <c r="E175" s="33">
        <f t="shared" si="5"/>
        <v>49.257361316768211</v>
      </c>
      <c r="F175" s="33" t="s">
        <v>20</v>
      </c>
    </row>
    <row r="176" spans="1:8" ht="60">
      <c r="A176" s="32" t="s">
        <v>168</v>
      </c>
      <c r="B176" s="38">
        <v>6670.9</v>
      </c>
      <c r="C176" s="33" t="s">
        <v>20</v>
      </c>
      <c r="D176" s="33">
        <v>5680.54</v>
      </c>
      <c r="E176" s="33">
        <f t="shared" si="5"/>
        <v>85.154027192732613</v>
      </c>
      <c r="F176" s="33" t="s">
        <v>20</v>
      </c>
    </row>
    <row r="177" spans="1:8" ht="65.25" customHeight="1">
      <c r="A177" s="19" t="s">
        <v>169</v>
      </c>
      <c r="B177" s="20">
        <v>17989.830000000002</v>
      </c>
      <c r="C177" s="20" t="s">
        <v>20</v>
      </c>
      <c r="D177" s="20">
        <v>15278.82</v>
      </c>
      <c r="E177" s="35">
        <f t="shared" si="5"/>
        <v>84.93031896354772</v>
      </c>
      <c r="F177" s="20" t="s">
        <v>20</v>
      </c>
    </row>
    <row r="178" spans="1:8" ht="81" customHeight="1">
      <c r="A178" s="19" t="s">
        <v>170</v>
      </c>
      <c r="B178" s="20">
        <v>4395.6400000000003</v>
      </c>
      <c r="C178" s="20" t="s">
        <v>20</v>
      </c>
      <c r="D178" s="20">
        <v>3375.3</v>
      </c>
      <c r="E178" s="35">
        <f t="shared" si="5"/>
        <v>76.787453021630526</v>
      </c>
      <c r="F178" s="20" t="s">
        <v>20</v>
      </c>
    </row>
    <row r="179" spans="1:8" ht="15">
      <c r="A179" s="19" t="s">
        <v>171</v>
      </c>
      <c r="B179" s="20">
        <v>3586.13</v>
      </c>
      <c r="C179" s="20" t="s">
        <v>20</v>
      </c>
      <c r="D179" s="20">
        <v>2916.15</v>
      </c>
      <c r="E179" s="35">
        <f t="shared" si="5"/>
        <v>81.317464787946889</v>
      </c>
      <c r="F179" s="20" t="s">
        <v>20</v>
      </c>
    </row>
    <row r="180" spans="1:8" ht="30">
      <c r="A180" s="19" t="s">
        <v>172</v>
      </c>
      <c r="B180" s="20">
        <v>1766.54</v>
      </c>
      <c r="C180" s="20" t="s">
        <v>20</v>
      </c>
      <c r="D180" s="20">
        <v>1155.27</v>
      </c>
      <c r="E180" s="35">
        <f t="shared" si="5"/>
        <v>65.397330374630641</v>
      </c>
      <c r="F180" s="20" t="s">
        <v>20</v>
      </c>
    </row>
    <row r="181" spans="1:8" ht="15">
      <c r="A181" s="19" t="s">
        <v>173</v>
      </c>
      <c r="B181" s="20">
        <v>12104.31</v>
      </c>
      <c r="C181" s="20" t="s">
        <v>20</v>
      </c>
      <c r="D181" s="20">
        <v>16593.29</v>
      </c>
      <c r="E181" s="35">
        <f t="shared" si="5"/>
        <v>137.08579836438426</v>
      </c>
      <c r="F181" s="20" t="s">
        <v>20</v>
      </c>
    </row>
    <row r="182" spans="1:8" ht="62.25" customHeight="1">
      <c r="A182" s="19" t="s">
        <v>174</v>
      </c>
      <c r="B182" s="20">
        <v>460.88</v>
      </c>
      <c r="C182" s="20" t="s">
        <v>20</v>
      </c>
      <c r="D182" s="20">
        <v>85.73</v>
      </c>
      <c r="E182" s="35">
        <f t="shared" si="5"/>
        <v>18.601371289706652</v>
      </c>
      <c r="F182" s="20" t="s">
        <v>20</v>
      </c>
    </row>
    <row r="183" spans="1:8" ht="15">
      <c r="A183" s="19" t="s">
        <v>175</v>
      </c>
      <c r="B183" s="20">
        <v>1129.92</v>
      </c>
      <c r="C183" s="20" t="s">
        <v>20</v>
      </c>
      <c r="D183" s="20">
        <v>5129.92</v>
      </c>
      <c r="E183" s="35">
        <f t="shared" si="5"/>
        <v>454.0073633531577</v>
      </c>
      <c r="F183" s="20" t="s">
        <v>20</v>
      </c>
    </row>
    <row r="184" spans="1:8" ht="33.75" customHeight="1">
      <c r="A184" s="19" t="s">
        <v>176</v>
      </c>
      <c r="B184" s="20">
        <v>1003.49</v>
      </c>
      <c r="C184" s="20" t="s">
        <v>20</v>
      </c>
      <c r="D184" s="20">
        <v>1209.58</v>
      </c>
      <c r="E184" s="35">
        <f t="shared" si="5"/>
        <v>120.53732473666902</v>
      </c>
      <c r="F184" s="20" t="s">
        <v>20</v>
      </c>
    </row>
    <row r="185" spans="1:8" ht="45">
      <c r="A185" s="37" t="s">
        <v>177</v>
      </c>
      <c r="B185" s="20">
        <v>0</v>
      </c>
      <c r="C185" s="20" t="s">
        <v>20</v>
      </c>
      <c r="D185" s="20">
        <v>776</v>
      </c>
      <c r="E185" s="35">
        <v>0</v>
      </c>
      <c r="F185" s="20" t="s">
        <v>20</v>
      </c>
      <c r="H185" s="4"/>
    </row>
    <row r="186" spans="1:8" ht="46.5" customHeight="1">
      <c r="A186" s="19" t="s">
        <v>178</v>
      </c>
      <c r="B186" s="20">
        <v>59429.81</v>
      </c>
      <c r="C186" s="20" t="s">
        <v>20</v>
      </c>
      <c r="D186" s="20">
        <v>5786.67</v>
      </c>
      <c r="E186" s="35">
        <f t="shared" ref="E186:E195" si="6">(D186/B186)*100</f>
        <v>9.7369821643380661</v>
      </c>
      <c r="F186" s="20" t="s">
        <v>20</v>
      </c>
    </row>
    <row r="187" spans="1:8" ht="45">
      <c r="A187" s="19" t="s">
        <v>179</v>
      </c>
      <c r="B187" s="20">
        <v>47.84</v>
      </c>
      <c r="C187" s="20" t="s">
        <v>20</v>
      </c>
      <c r="D187" s="20">
        <v>288.24</v>
      </c>
      <c r="E187" s="35">
        <f t="shared" si="6"/>
        <v>602.50836120401334</v>
      </c>
      <c r="F187" s="20" t="s">
        <v>20</v>
      </c>
    </row>
    <row r="188" spans="1:8">
      <c r="A188" s="30" t="s">
        <v>180</v>
      </c>
      <c r="B188" s="31">
        <v>17507.14</v>
      </c>
      <c r="C188" s="31">
        <v>50051.63</v>
      </c>
      <c r="D188" s="31">
        <f>D189+D190</f>
        <v>55710.58</v>
      </c>
      <c r="E188" s="31">
        <f t="shared" si="6"/>
        <v>318.21633916219326</v>
      </c>
      <c r="F188" s="31">
        <f>(D188/C188)*100</f>
        <v>111.30622519186689</v>
      </c>
    </row>
    <row r="189" spans="1:8" ht="15">
      <c r="A189" s="32" t="s">
        <v>181</v>
      </c>
      <c r="B189" s="38">
        <v>13200</v>
      </c>
      <c r="C189" s="33" t="s">
        <v>20</v>
      </c>
      <c r="D189" s="33">
        <f>D191+D193+D195</f>
        <v>47202.75</v>
      </c>
      <c r="E189" s="33">
        <f t="shared" si="6"/>
        <v>357.59659090909093</v>
      </c>
      <c r="F189" s="33" t="s">
        <v>20</v>
      </c>
    </row>
    <row r="190" spans="1:8" ht="45">
      <c r="A190" s="32" t="s">
        <v>182</v>
      </c>
      <c r="B190" s="38">
        <v>4307.1400000000003</v>
      </c>
      <c r="C190" s="33" t="s">
        <v>20</v>
      </c>
      <c r="D190" s="33">
        <v>8507.83</v>
      </c>
      <c r="E190" s="33">
        <f t="shared" si="6"/>
        <v>197.52852240698002</v>
      </c>
      <c r="F190" s="33" t="s">
        <v>20</v>
      </c>
      <c r="G190" s="4"/>
      <c r="H190" s="4"/>
    </row>
    <row r="191" spans="1:8" ht="30">
      <c r="A191" s="19" t="s">
        <v>183</v>
      </c>
      <c r="B191" s="20">
        <v>6498.08</v>
      </c>
      <c r="C191" s="20" t="s">
        <v>20</v>
      </c>
      <c r="D191" s="20">
        <v>6254.1</v>
      </c>
      <c r="E191" s="35">
        <f t="shared" si="6"/>
        <v>96.245352473345974</v>
      </c>
      <c r="F191" s="20" t="s">
        <v>20</v>
      </c>
      <c r="H191" s="4"/>
    </row>
    <row r="192" spans="1:8" ht="45">
      <c r="A192" s="19" t="s">
        <v>184</v>
      </c>
      <c r="B192" s="20">
        <v>4293.45</v>
      </c>
      <c r="C192" s="20" t="s">
        <v>20</v>
      </c>
      <c r="D192" s="20">
        <v>2699.62</v>
      </c>
      <c r="E192" s="35">
        <f t="shared" si="6"/>
        <v>62.877639194587097</v>
      </c>
      <c r="F192" s="20" t="s">
        <v>20</v>
      </c>
      <c r="H192" s="4"/>
    </row>
    <row r="193" spans="1:6" ht="15">
      <c r="A193" s="19" t="s">
        <v>185</v>
      </c>
      <c r="B193" s="20">
        <v>2.08</v>
      </c>
      <c r="C193" s="20" t="s">
        <v>20</v>
      </c>
      <c r="D193" s="20">
        <v>46.23</v>
      </c>
      <c r="E193" s="35">
        <f t="shared" si="6"/>
        <v>2222.5961538461538</v>
      </c>
      <c r="F193" s="20" t="s">
        <v>20</v>
      </c>
    </row>
    <row r="194" spans="1:6" ht="30">
      <c r="A194" s="19" t="s">
        <v>186</v>
      </c>
      <c r="B194" s="20">
        <v>13.69</v>
      </c>
      <c r="C194" s="20" t="s">
        <v>20</v>
      </c>
      <c r="D194" s="20">
        <v>0</v>
      </c>
      <c r="E194" s="35">
        <f t="shared" si="6"/>
        <v>0</v>
      </c>
      <c r="F194" s="20" t="s">
        <v>20</v>
      </c>
    </row>
    <row r="195" spans="1:6" ht="30">
      <c r="A195" s="19" t="s">
        <v>187</v>
      </c>
      <c r="B195" s="20">
        <v>6699.84</v>
      </c>
      <c r="C195" s="20" t="s">
        <v>20</v>
      </c>
      <c r="D195" s="20">
        <v>40902.42</v>
      </c>
      <c r="E195" s="35">
        <f t="shared" si="6"/>
        <v>610.49845966470832</v>
      </c>
      <c r="F195" s="20" t="s">
        <v>20</v>
      </c>
    </row>
    <row r="196" spans="1:6" ht="76.5" customHeight="1">
      <c r="A196" s="19" t="s">
        <v>188</v>
      </c>
      <c r="B196" s="20">
        <v>0</v>
      </c>
      <c r="C196" s="20" t="s">
        <v>20</v>
      </c>
      <c r="D196" s="20">
        <v>5808.21</v>
      </c>
      <c r="E196" s="35">
        <v>0</v>
      </c>
      <c r="F196" s="20" t="s">
        <v>20</v>
      </c>
    </row>
    <row r="197" spans="1:6">
      <c r="A197" s="30" t="s">
        <v>189</v>
      </c>
      <c r="B197" s="31">
        <v>26600</v>
      </c>
      <c r="C197" s="31">
        <v>39880</v>
      </c>
      <c r="D197" s="31">
        <f>D200</f>
        <v>9980</v>
      </c>
      <c r="E197" s="31">
        <f>(D197/B197)*100</f>
        <v>37.518796992481199</v>
      </c>
      <c r="F197" s="31">
        <f>(D197/C197)*100</f>
        <v>25.025075225677028</v>
      </c>
    </row>
    <row r="198" spans="1:6" ht="70.5" customHeight="1">
      <c r="A198" s="32" t="s">
        <v>190</v>
      </c>
      <c r="B198" s="33">
        <v>720</v>
      </c>
      <c r="C198" s="33" t="s">
        <v>20</v>
      </c>
      <c r="D198" s="33" t="s">
        <v>20</v>
      </c>
      <c r="E198" s="33">
        <v>0</v>
      </c>
      <c r="F198" s="33" t="s">
        <v>20</v>
      </c>
    </row>
    <row r="199" spans="1:6" ht="30">
      <c r="A199" s="19" t="s">
        <v>191</v>
      </c>
      <c r="B199" s="20">
        <v>720</v>
      </c>
      <c r="C199" s="20" t="s">
        <v>20</v>
      </c>
      <c r="D199" s="35" t="s">
        <v>20</v>
      </c>
      <c r="E199" s="35">
        <v>0</v>
      </c>
      <c r="F199" s="20" t="s">
        <v>20</v>
      </c>
    </row>
    <row r="200" spans="1:6" ht="45">
      <c r="A200" s="32" t="s">
        <v>192</v>
      </c>
      <c r="B200" s="38">
        <v>25880</v>
      </c>
      <c r="C200" s="33" t="s">
        <v>20</v>
      </c>
      <c r="D200" s="33">
        <f>D201+D202</f>
        <v>9980</v>
      </c>
      <c r="E200" s="33">
        <f>(D200/B200)*100</f>
        <v>38.562596599690877</v>
      </c>
      <c r="F200" s="33" t="s">
        <v>20</v>
      </c>
    </row>
    <row r="201" spans="1:6" ht="45">
      <c r="A201" s="37" t="s">
        <v>193</v>
      </c>
      <c r="B201" s="42">
        <v>0</v>
      </c>
      <c r="C201" s="35" t="s">
        <v>20</v>
      </c>
      <c r="D201" s="35">
        <v>2880</v>
      </c>
      <c r="E201" s="35">
        <v>0</v>
      </c>
      <c r="F201" s="20" t="s">
        <v>20</v>
      </c>
    </row>
    <row r="202" spans="1:6" ht="45">
      <c r="A202" s="19" t="s">
        <v>194</v>
      </c>
      <c r="B202" s="20">
        <v>25880</v>
      </c>
      <c r="C202" s="20" t="s">
        <v>20</v>
      </c>
      <c r="D202" s="20">
        <v>7100</v>
      </c>
      <c r="E202" s="35">
        <f>(D202/B202)*100</f>
        <v>27.434312210200929</v>
      </c>
      <c r="F202" s="20" t="s">
        <v>20</v>
      </c>
    </row>
    <row r="203" spans="1:6" ht="57">
      <c r="A203" s="30" t="s">
        <v>195</v>
      </c>
      <c r="B203" s="31">
        <v>0</v>
      </c>
      <c r="C203" s="31">
        <v>0</v>
      </c>
      <c r="D203" s="31">
        <f>D204+D206</f>
        <v>40789.43</v>
      </c>
      <c r="E203" s="31">
        <v>0</v>
      </c>
      <c r="F203" s="31">
        <v>0</v>
      </c>
    </row>
    <row r="204" spans="1:6" ht="30">
      <c r="A204" s="32" t="s">
        <v>196</v>
      </c>
      <c r="B204" s="33">
        <v>0</v>
      </c>
      <c r="C204" s="33" t="s">
        <v>20</v>
      </c>
      <c r="D204" s="33">
        <v>12366.18</v>
      </c>
      <c r="E204" s="33">
        <v>0</v>
      </c>
      <c r="F204" s="34" t="s">
        <v>20</v>
      </c>
    </row>
    <row r="205" spans="1:6" ht="30">
      <c r="A205" s="19" t="s">
        <v>197</v>
      </c>
      <c r="B205" s="20">
        <v>0</v>
      </c>
      <c r="C205" s="20" t="s">
        <v>20</v>
      </c>
      <c r="D205" s="20">
        <v>12366.18</v>
      </c>
      <c r="E205" s="35">
        <v>0</v>
      </c>
      <c r="F205" s="36" t="s">
        <v>20</v>
      </c>
    </row>
    <row r="206" spans="1:6" ht="54.75" customHeight="1">
      <c r="A206" s="32" t="s">
        <v>198</v>
      </c>
      <c r="B206" s="33">
        <v>0</v>
      </c>
      <c r="C206" s="33">
        <v>0</v>
      </c>
      <c r="D206" s="33">
        <v>28423.25</v>
      </c>
      <c r="E206" s="33">
        <v>0</v>
      </c>
      <c r="F206" s="34">
        <v>0</v>
      </c>
    </row>
    <row r="207" spans="1:6" ht="45">
      <c r="A207" s="37" t="s">
        <v>199</v>
      </c>
      <c r="B207" s="20">
        <v>0</v>
      </c>
      <c r="C207" s="20" t="s">
        <v>20</v>
      </c>
      <c r="D207" s="20">
        <v>28423.25</v>
      </c>
      <c r="E207" s="35">
        <v>0</v>
      </c>
      <c r="F207" s="36" t="s">
        <v>20</v>
      </c>
    </row>
    <row r="208" spans="1:6" ht="42.75">
      <c r="A208" s="30" t="s">
        <v>200</v>
      </c>
      <c r="B208" s="31">
        <v>161481.09</v>
      </c>
      <c r="C208" s="31">
        <v>181403.83</v>
      </c>
      <c r="D208" s="31">
        <f>D209</f>
        <v>217520.94</v>
      </c>
      <c r="E208" s="31">
        <f t="shared" ref="E208:E214" si="7">(D208/B208)*100</f>
        <v>134.70366096736157</v>
      </c>
      <c r="F208" s="31">
        <f>(D208/C208)*100</f>
        <v>119.90978360269462</v>
      </c>
    </row>
    <row r="209" spans="1:6" ht="53.25" customHeight="1">
      <c r="A209" s="32" t="s">
        <v>201</v>
      </c>
      <c r="B209" s="33">
        <v>161481.09</v>
      </c>
      <c r="C209" s="33" t="s">
        <v>20</v>
      </c>
      <c r="D209" s="33">
        <f>D210+D211</f>
        <v>217520.94</v>
      </c>
      <c r="E209" s="33">
        <f t="shared" si="7"/>
        <v>134.70366096736157</v>
      </c>
      <c r="F209" s="34" t="s">
        <v>20</v>
      </c>
    </row>
    <row r="210" spans="1:6" ht="30">
      <c r="A210" s="19" t="s">
        <v>202</v>
      </c>
      <c r="B210" s="20">
        <v>106063.65</v>
      </c>
      <c r="C210" s="20" t="s">
        <v>20</v>
      </c>
      <c r="D210" s="20">
        <v>160436.29999999999</v>
      </c>
      <c r="E210" s="35">
        <f t="shared" si="7"/>
        <v>151.2641701468882</v>
      </c>
      <c r="F210" s="36" t="s">
        <v>20</v>
      </c>
    </row>
    <row r="211" spans="1:6" ht="30">
      <c r="A211" s="19" t="s">
        <v>203</v>
      </c>
      <c r="B211" s="20">
        <v>55417.440000000002</v>
      </c>
      <c r="C211" s="20" t="s">
        <v>20</v>
      </c>
      <c r="D211" s="20">
        <v>57084.639999999999</v>
      </c>
      <c r="E211" s="35">
        <f t="shared" si="7"/>
        <v>103.0084392205775</v>
      </c>
      <c r="F211" s="36" t="s">
        <v>20</v>
      </c>
    </row>
    <row r="212" spans="1:6">
      <c r="A212" s="30" t="s">
        <v>204</v>
      </c>
      <c r="B212" s="39">
        <v>299270.34999999998</v>
      </c>
      <c r="C212" s="31">
        <v>275977.34000000003</v>
      </c>
      <c r="D212" s="31">
        <f>D213+D216</f>
        <v>219736.34</v>
      </c>
      <c r="E212" s="31">
        <f t="shared" si="7"/>
        <v>73.424026135566052</v>
      </c>
      <c r="F212" s="31">
        <f>(D212/C212)*100</f>
        <v>79.621152954079477</v>
      </c>
    </row>
    <row r="213" spans="1:6" ht="15">
      <c r="A213" s="32" t="s">
        <v>205</v>
      </c>
      <c r="B213" s="33">
        <v>298070.34999999998</v>
      </c>
      <c r="C213" s="33" t="s">
        <v>20</v>
      </c>
      <c r="D213" s="33">
        <f>D214+D215</f>
        <v>219736.34</v>
      </c>
      <c r="E213" s="33">
        <f t="shared" si="7"/>
        <v>73.719623572086263</v>
      </c>
      <c r="F213" s="34" t="s">
        <v>20</v>
      </c>
    </row>
    <row r="214" spans="1:6" ht="30">
      <c r="A214" s="19" t="s">
        <v>206</v>
      </c>
      <c r="B214" s="20">
        <v>298070.34999999998</v>
      </c>
      <c r="C214" s="20" t="s">
        <v>20</v>
      </c>
      <c r="D214" s="20">
        <v>214896.38</v>
      </c>
      <c r="E214" s="35">
        <f t="shared" si="7"/>
        <v>72.095859249334936</v>
      </c>
      <c r="F214" s="36" t="s">
        <v>20</v>
      </c>
    </row>
    <row r="215" spans="1:6" ht="30">
      <c r="A215" s="19" t="s">
        <v>207</v>
      </c>
      <c r="B215" s="35">
        <v>0</v>
      </c>
      <c r="C215" s="20" t="s">
        <v>20</v>
      </c>
      <c r="D215" s="20">
        <v>4839.96</v>
      </c>
      <c r="E215" s="35">
        <v>0</v>
      </c>
      <c r="F215" s="36" t="s">
        <v>20</v>
      </c>
    </row>
    <row r="216" spans="1:6" ht="30">
      <c r="A216" s="32" t="s">
        <v>208</v>
      </c>
      <c r="B216" s="33">
        <v>1200</v>
      </c>
      <c r="C216" s="33" t="s">
        <v>20</v>
      </c>
      <c r="D216" s="33">
        <v>0</v>
      </c>
      <c r="E216" s="33">
        <f>(D216/B216)*100</f>
        <v>0</v>
      </c>
      <c r="F216" s="34" t="s">
        <v>20</v>
      </c>
    </row>
    <row r="217" spans="1:6" ht="30">
      <c r="A217" s="19" t="s">
        <v>209</v>
      </c>
      <c r="B217" s="20">
        <v>1200</v>
      </c>
      <c r="C217" s="20" t="s">
        <v>20</v>
      </c>
      <c r="D217" s="20">
        <v>0</v>
      </c>
      <c r="E217" s="35">
        <f>(D217/B217)*100</f>
        <v>0</v>
      </c>
      <c r="F217" s="36" t="s">
        <v>20</v>
      </c>
    </row>
    <row r="218" spans="1:6" ht="15">
      <c r="A218" s="19" t="s">
        <v>210</v>
      </c>
      <c r="B218" s="20">
        <v>0</v>
      </c>
      <c r="C218" s="20" t="s">
        <v>20</v>
      </c>
      <c r="D218" s="20">
        <v>0</v>
      </c>
      <c r="E218" s="35">
        <v>0</v>
      </c>
      <c r="F218" s="36" t="s">
        <v>20</v>
      </c>
    </row>
    <row r="219" spans="1:6" ht="57">
      <c r="A219" s="28" t="s">
        <v>211</v>
      </c>
      <c r="B219" s="29">
        <f>B223</f>
        <v>827137.74</v>
      </c>
      <c r="C219" s="29">
        <v>1706673.21</v>
      </c>
      <c r="D219" s="29">
        <f>D220+D223</f>
        <v>681101.05</v>
      </c>
      <c r="E219" s="29">
        <f>(D219/B219)*100</f>
        <v>82.344332396198013</v>
      </c>
      <c r="F219" s="29">
        <f>(D219/C219)*100</f>
        <v>39.908111641361032</v>
      </c>
    </row>
    <row r="220" spans="1:6" ht="71.25">
      <c r="A220" s="30" t="s">
        <v>212</v>
      </c>
      <c r="B220" s="31">
        <v>0</v>
      </c>
      <c r="C220" s="31">
        <v>0</v>
      </c>
      <c r="D220" s="31">
        <v>50901.94</v>
      </c>
      <c r="E220" s="31">
        <v>0</v>
      </c>
      <c r="F220" s="31">
        <v>0</v>
      </c>
    </row>
    <row r="221" spans="1:6" ht="15">
      <c r="A221" s="32" t="s">
        <v>213</v>
      </c>
      <c r="B221" s="33">
        <v>0</v>
      </c>
      <c r="C221" s="33" t="s">
        <v>20</v>
      </c>
      <c r="D221" s="33">
        <v>50901.94</v>
      </c>
      <c r="E221" s="33">
        <v>0</v>
      </c>
      <c r="F221" s="34" t="s">
        <v>20</v>
      </c>
    </row>
    <row r="222" spans="1:6" ht="23.25" customHeight="1">
      <c r="A222" s="37" t="s">
        <v>214</v>
      </c>
      <c r="B222" s="35">
        <v>0</v>
      </c>
      <c r="C222" s="35" t="s">
        <v>20</v>
      </c>
      <c r="D222" s="35">
        <v>50901.94</v>
      </c>
      <c r="E222" s="35">
        <v>0</v>
      </c>
      <c r="F222" s="36" t="s">
        <v>20</v>
      </c>
    </row>
    <row r="223" spans="1:6" ht="71.25">
      <c r="A223" s="30" t="s">
        <v>215</v>
      </c>
      <c r="B223" s="31">
        <v>827137.74</v>
      </c>
      <c r="C223" s="31">
        <v>1701673.21</v>
      </c>
      <c r="D223" s="31">
        <f>D224+D229+D242+D244+D230</f>
        <v>630199.11</v>
      </c>
      <c r="E223" s="31">
        <f t="shared" ref="E223:E231" si="8">(D223/B223)*100</f>
        <v>76.19034648328342</v>
      </c>
      <c r="F223" s="31">
        <f>(D223/C223)*100</f>
        <v>37.034085410558944</v>
      </c>
    </row>
    <row r="224" spans="1:6" ht="15">
      <c r="A224" s="32" t="s">
        <v>216</v>
      </c>
      <c r="B224" s="33">
        <v>758120.37</v>
      </c>
      <c r="C224" s="33" t="s">
        <v>20</v>
      </c>
      <c r="D224" s="33">
        <f>D225+D226+D227+D228</f>
        <v>587269.75</v>
      </c>
      <c r="E224" s="33">
        <f t="shared" si="8"/>
        <v>77.463919087149719</v>
      </c>
      <c r="F224" s="34" t="s">
        <v>20</v>
      </c>
    </row>
    <row r="225" spans="1:8" ht="33.75" customHeight="1">
      <c r="A225" s="19" t="s">
        <v>217</v>
      </c>
      <c r="B225" s="43">
        <v>50400</v>
      </c>
      <c r="C225" s="20" t="s">
        <v>20</v>
      </c>
      <c r="D225" s="43">
        <v>0</v>
      </c>
      <c r="E225" s="35">
        <f t="shared" si="8"/>
        <v>0</v>
      </c>
      <c r="F225" s="36" t="s">
        <v>20</v>
      </c>
    </row>
    <row r="226" spans="1:8" ht="15">
      <c r="A226" s="19" t="s">
        <v>218</v>
      </c>
      <c r="B226" s="20">
        <v>329480.44</v>
      </c>
      <c r="C226" s="20" t="s">
        <v>20</v>
      </c>
      <c r="D226" s="20">
        <v>307657.74</v>
      </c>
      <c r="E226" s="35">
        <f t="shared" si="8"/>
        <v>93.376632615884574</v>
      </c>
      <c r="F226" s="36" t="s">
        <v>20</v>
      </c>
      <c r="H226" s="4"/>
    </row>
    <row r="227" spans="1:8" ht="30">
      <c r="A227" s="19" t="s">
        <v>219</v>
      </c>
      <c r="B227" s="20">
        <v>192755.7</v>
      </c>
      <c r="C227" s="20" t="s">
        <v>20</v>
      </c>
      <c r="D227" s="20">
        <v>260174.77</v>
      </c>
      <c r="E227" s="35">
        <f t="shared" si="8"/>
        <v>134.97643390052795</v>
      </c>
      <c r="F227" s="36" t="s">
        <v>20</v>
      </c>
      <c r="H227" s="4"/>
    </row>
    <row r="228" spans="1:8" ht="30">
      <c r="A228" s="19" t="s">
        <v>220</v>
      </c>
      <c r="B228" s="20">
        <v>185484.23</v>
      </c>
      <c r="C228" s="20" t="s">
        <v>20</v>
      </c>
      <c r="D228" s="20">
        <v>19437.240000000002</v>
      </c>
      <c r="E228" s="35">
        <f t="shared" si="8"/>
        <v>10.479187368112102</v>
      </c>
      <c r="F228" s="36" t="s">
        <v>20</v>
      </c>
    </row>
    <row r="229" spans="1:8" ht="15">
      <c r="A229" s="32" t="s">
        <v>221</v>
      </c>
      <c r="B229" s="33">
        <v>60973.62</v>
      </c>
      <c r="C229" s="33" t="s">
        <v>20</v>
      </c>
      <c r="D229" s="33">
        <f>D231+D233+D235+D237+D239+D240</f>
        <v>23293.67</v>
      </c>
      <c r="E229" s="33">
        <f t="shared" si="8"/>
        <v>38.202865435904897</v>
      </c>
      <c r="F229" s="34" t="s">
        <v>20</v>
      </c>
      <c r="G229" s="4"/>
    </row>
    <row r="230" spans="1:8" ht="45">
      <c r="A230" s="32" t="s">
        <v>222</v>
      </c>
      <c r="B230" s="33">
        <v>1243.75</v>
      </c>
      <c r="C230" s="33" t="s">
        <v>20</v>
      </c>
      <c r="D230" s="33">
        <v>4635.6899999999996</v>
      </c>
      <c r="E230" s="33">
        <f t="shared" si="8"/>
        <v>372.71879396984923</v>
      </c>
      <c r="F230" s="34" t="s">
        <v>20</v>
      </c>
    </row>
    <row r="231" spans="1:8" ht="32.25" customHeight="1">
      <c r="A231" s="19" t="s">
        <v>223</v>
      </c>
      <c r="B231" s="20">
        <v>15736.45</v>
      </c>
      <c r="C231" s="20" t="s">
        <v>20</v>
      </c>
      <c r="D231" s="20">
        <v>12266.21</v>
      </c>
      <c r="E231" s="35">
        <f t="shared" si="8"/>
        <v>77.947758230096369</v>
      </c>
      <c r="F231" s="36" t="s">
        <v>20</v>
      </c>
    </row>
    <row r="232" spans="1:8" ht="63" customHeight="1">
      <c r="A232" s="37" t="s">
        <v>224</v>
      </c>
      <c r="B232" s="20">
        <v>0</v>
      </c>
      <c r="C232" s="20" t="s">
        <v>20</v>
      </c>
      <c r="D232" s="20">
        <v>2666.38</v>
      </c>
      <c r="E232" s="35">
        <v>0</v>
      </c>
      <c r="F232" s="36" t="s">
        <v>20</v>
      </c>
    </row>
    <row r="233" spans="1:8" ht="30">
      <c r="A233" s="19" t="s">
        <v>225</v>
      </c>
      <c r="B233" s="20">
        <v>4518.75</v>
      </c>
      <c r="C233" s="20" t="s">
        <v>20</v>
      </c>
      <c r="D233" s="20">
        <v>0</v>
      </c>
      <c r="E233" s="35">
        <f>(D233/B233)*100</f>
        <v>0</v>
      </c>
      <c r="F233" s="36" t="s">
        <v>20</v>
      </c>
    </row>
    <row r="234" spans="1:8" ht="45">
      <c r="A234" s="19" t="s">
        <v>226</v>
      </c>
      <c r="B234" s="20">
        <v>0</v>
      </c>
      <c r="C234" s="20" t="s">
        <v>20</v>
      </c>
      <c r="D234" s="20">
        <v>760.99</v>
      </c>
      <c r="E234" s="35">
        <v>0</v>
      </c>
      <c r="F234" s="36" t="s">
        <v>20</v>
      </c>
    </row>
    <row r="235" spans="1:8" ht="30">
      <c r="A235" s="19" t="s">
        <v>227</v>
      </c>
      <c r="B235" s="20">
        <v>3768.46</v>
      </c>
      <c r="C235" s="20" t="s">
        <v>20</v>
      </c>
      <c r="D235" s="20">
        <v>0</v>
      </c>
      <c r="E235" s="35">
        <f>(D235/B235)*100</f>
        <v>0</v>
      </c>
      <c r="F235" s="36" t="s">
        <v>20</v>
      </c>
    </row>
    <row r="236" spans="1:8" ht="45">
      <c r="A236" s="19" t="s">
        <v>228</v>
      </c>
      <c r="B236" s="20">
        <v>637.5</v>
      </c>
      <c r="C236" s="20" t="s">
        <v>20</v>
      </c>
      <c r="D236" s="20">
        <v>986.44</v>
      </c>
      <c r="E236" s="35">
        <f>(D236/B236)*100</f>
        <v>154.73568627450982</v>
      </c>
      <c r="F236" s="36" t="s">
        <v>20</v>
      </c>
    </row>
    <row r="237" spans="1:8" ht="30">
      <c r="A237" s="19" t="s">
        <v>229</v>
      </c>
      <c r="B237" s="20">
        <v>2238.75</v>
      </c>
      <c r="C237" s="20" t="s">
        <v>20</v>
      </c>
      <c r="D237" s="20">
        <v>0</v>
      </c>
      <c r="E237" s="35">
        <f>(D237/B237)*100</f>
        <v>0</v>
      </c>
      <c r="F237" s="36" t="s">
        <v>20</v>
      </c>
    </row>
    <row r="238" spans="1:8" ht="45">
      <c r="A238" s="37" t="s">
        <v>230</v>
      </c>
      <c r="B238" s="20">
        <v>0</v>
      </c>
      <c r="C238" s="20" t="s">
        <v>20</v>
      </c>
      <c r="D238" s="20">
        <v>221.88</v>
      </c>
      <c r="E238" s="35">
        <v>0</v>
      </c>
      <c r="F238" s="36" t="s">
        <v>20</v>
      </c>
    </row>
    <row r="239" spans="1:8" ht="30">
      <c r="A239" s="19" t="s">
        <v>231</v>
      </c>
      <c r="B239" s="20">
        <v>1237.04</v>
      </c>
      <c r="C239" s="20" t="s">
        <v>20</v>
      </c>
      <c r="D239" s="20">
        <v>0</v>
      </c>
      <c r="E239" s="35">
        <f>(D239/B239)*100</f>
        <v>0</v>
      </c>
      <c r="F239" s="36" t="s">
        <v>20</v>
      </c>
    </row>
    <row r="240" spans="1:8" ht="30">
      <c r="A240" s="19" t="s">
        <v>232</v>
      </c>
      <c r="B240" s="20">
        <v>33474.17</v>
      </c>
      <c r="C240" s="20" t="s">
        <v>20</v>
      </c>
      <c r="D240" s="20">
        <v>11027.46</v>
      </c>
      <c r="E240" s="35">
        <f>(D240/B240)*100</f>
        <v>32.943191720661034</v>
      </c>
      <c r="F240" s="36" t="s">
        <v>20</v>
      </c>
    </row>
    <row r="241" spans="1:8" ht="60">
      <c r="A241" s="19" t="s">
        <v>233</v>
      </c>
      <c r="B241" s="20">
        <v>606.25</v>
      </c>
      <c r="C241" s="20" t="s">
        <v>20</v>
      </c>
      <c r="D241" s="20">
        <v>0</v>
      </c>
      <c r="E241" s="35">
        <f>(D241/B241)*100</f>
        <v>0</v>
      </c>
      <c r="F241" s="36" t="s">
        <v>20</v>
      </c>
    </row>
    <row r="242" spans="1:8" ht="15">
      <c r="A242" s="32" t="s">
        <v>234</v>
      </c>
      <c r="B242" s="33">
        <v>0</v>
      </c>
      <c r="C242" s="33" t="s">
        <v>20</v>
      </c>
      <c r="D242" s="33">
        <v>0</v>
      </c>
      <c r="E242" s="33">
        <v>0</v>
      </c>
      <c r="F242" s="34" t="s">
        <v>20</v>
      </c>
    </row>
    <row r="243" spans="1:8" ht="29.25" customHeight="1">
      <c r="A243" s="19" t="s">
        <v>235</v>
      </c>
      <c r="B243" s="20">
        <v>0</v>
      </c>
      <c r="C243" s="20" t="s">
        <v>20</v>
      </c>
      <c r="D243" s="20">
        <v>0</v>
      </c>
      <c r="E243" s="35">
        <v>0</v>
      </c>
      <c r="F243" s="36" t="s">
        <v>20</v>
      </c>
    </row>
    <row r="244" spans="1:8" ht="30">
      <c r="A244" s="32" t="s">
        <v>236</v>
      </c>
      <c r="B244" s="33">
        <v>6800</v>
      </c>
      <c r="C244" s="33" t="s">
        <v>20</v>
      </c>
      <c r="D244" s="33">
        <v>15000</v>
      </c>
      <c r="E244" s="33">
        <f>(D244/B244)*100</f>
        <v>220.58823529411765</v>
      </c>
      <c r="F244" s="34" t="s">
        <v>20</v>
      </c>
    </row>
    <row r="245" spans="1:8" ht="30">
      <c r="A245" s="19" t="s">
        <v>237</v>
      </c>
      <c r="B245" s="20">
        <v>6800</v>
      </c>
      <c r="C245" s="20" t="s">
        <v>20</v>
      </c>
      <c r="D245" s="20">
        <v>15000</v>
      </c>
      <c r="E245" s="35">
        <f>(D245/B245)*100</f>
        <v>220.58823529411765</v>
      </c>
      <c r="F245" s="36" t="s">
        <v>20</v>
      </c>
      <c r="H245" s="4"/>
    </row>
    <row r="246" spans="1:8">
      <c r="A246" s="28" t="s">
        <v>238</v>
      </c>
      <c r="B246" s="29">
        <f>B112+B219</f>
        <v>2620830.2000000002</v>
      </c>
      <c r="C246" s="29">
        <f>C112+C219</f>
        <v>3756497.01</v>
      </c>
      <c r="D246" s="29">
        <f>D219+D112</f>
        <v>2719269.7800000003</v>
      </c>
      <c r="E246" s="29">
        <f>(D246/B246)*100</f>
        <v>103.75604569880186</v>
      </c>
      <c r="F246" s="29">
        <f>(D246/C246)*100</f>
        <v>72.388445212684999</v>
      </c>
      <c r="H246" s="4"/>
    </row>
    <row r="247" spans="1:8" ht="14.25" customHeight="1">
      <c r="E247" s="44"/>
    </row>
    <row r="248" spans="1:8">
      <c r="A248" s="121" t="s">
        <v>239</v>
      </c>
      <c r="B248" s="121"/>
      <c r="C248" s="121"/>
      <c r="D248" s="121"/>
      <c r="E248" s="121"/>
      <c r="F248" s="121"/>
    </row>
    <row r="249" spans="1:8" ht="71.25">
      <c r="A249" s="15" t="s">
        <v>5</v>
      </c>
      <c r="B249" s="15" t="s">
        <v>102</v>
      </c>
      <c r="C249" s="17" t="s">
        <v>7</v>
      </c>
      <c r="D249" s="15" t="s">
        <v>103</v>
      </c>
      <c r="E249" s="15" t="s">
        <v>18</v>
      </c>
      <c r="F249" s="15" t="s">
        <v>10</v>
      </c>
    </row>
    <row r="250" spans="1:8" ht="15">
      <c r="A250" s="18">
        <v>1</v>
      </c>
      <c r="B250" s="18">
        <v>2</v>
      </c>
      <c r="C250" s="18">
        <v>3</v>
      </c>
      <c r="D250" s="18">
        <v>4</v>
      </c>
      <c r="E250" s="18">
        <v>5</v>
      </c>
      <c r="F250" s="18">
        <v>6</v>
      </c>
    </row>
    <row r="251" spans="1:8" ht="28.5">
      <c r="A251" s="22" t="s">
        <v>240</v>
      </c>
      <c r="B251" s="16">
        <v>1290004.6000000001</v>
      </c>
      <c r="C251" s="36">
        <v>1300000</v>
      </c>
      <c r="D251" s="16">
        <v>1444925.1</v>
      </c>
      <c r="E251" s="16">
        <f t="shared" ref="E251:E266" si="9">(D251/B251)*100</f>
        <v>112.00929826141706</v>
      </c>
      <c r="F251" s="16">
        <f t="shared" ref="F251:F266" si="10">(D251/C251)*100</f>
        <v>111.14808461538462</v>
      </c>
    </row>
    <row r="252" spans="1:8" ht="15">
      <c r="A252" s="19" t="s">
        <v>241</v>
      </c>
      <c r="B252" s="20">
        <v>1290004.6000000001</v>
      </c>
      <c r="C252" s="35">
        <v>1300000</v>
      </c>
      <c r="D252" s="20">
        <v>1444925.1</v>
      </c>
      <c r="E252" s="20">
        <f t="shared" si="9"/>
        <v>112.00929826141706</v>
      </c>
      <c r="F252" s="20">
        <f t="shared" si="10"/>
        <v>111.14808461538462</v>
      </c>
    </row>
    <row r="253" spans="1:8">
      <c r="A253" s="22" t="s">
        <v>242</v>
      </c>
      <c r="B253" s="16">
        <v>84681.49</v>
      </c>
      <c r="C253" s="36">
        <v>108000</v>
      </c>
      <c r="D253" s="16">
        <v>95731.92</v>
      </c>
      <c r="E253" s="16">
        <f t="shared" si="9"/>
        <v>113.04940430311274</v>
      </c>
      <c r="F253" s="16">
        <f t="shared" si="10"/>
        <v>88.640666666666661</v>
      </c>
    </row>
    <row r="254" spans="1:8" ht="15">
      <c r="A254" s="19" t="s">
        <v>243</v>
      </c>
      <c r="B254" s="20">
        <v>84681.49</v>
      </c>
      <c r="C254" s="35">
        <v>108000</v>
      </c>
      <c r="D254" s="20">
        <v>95731.92</v>
      </c>
      <c r="E254" s="20">
        <f t="shared" si="9"/>
        <v>113.04940430311274</v>
      </c>
      <c r="F254" s="20">
        <f t="shared" si="10"/>
        <v>88.640666666666661</v>
      </c>
    </row>
    <row r="255" spans="1:8" ht="36.75" customHeight="1">
      <c r="A255" s="22" t="s">
        <v>244</v>
      </c>
      <c r="B255" s="16">
        <v>19541.689999999999</v>
      </c>
      <c r="C255" s="36">
        <v>36000</v>
      </c>
      <c r="D255" s="16">
        <v>20301.759999999998</v>
      </c>
      <c r="E255" s="16">
        <f t="shared" si="9"/>
        <v>103.88947936437431</v>
      </c>
      <c r="F255" s="16">
        <f t="shared" si="10"/>
        <v>56.393777777777778</v>
      </c>
    </row>
    <row r="256" spans="1:8" ht="30">
      <c r="A256" s="19" t="s">
        <v>245</v>
      </c>
      <c r="B256" s="20">
        <v>19541.689999999999</v>
      </c>
      <c r="C256" s="35">
        <v>36000</v>
      </c>
      <c r="D256" s="20">
        <v>20301.759999999998</v>
      </c>
      <c r="E256" s="20">
        <f t="shared" si="9"/>
        <v>103.88947936437431</v>
      </c>
      <c r="F256" s="20">
        <f t="shared" si="10"/>
        <v>56.393777777777778</v>
      </c>
    </row>
    <row r="257" spans="1:6">
      <c r="A257" s="22" t="s">
        <v>246</v>
      </c>
      <c r="B257" s="16">
        <v>943307.92</v>
      </c>
      <c r="C257" s="36">
        <v>1500000</v>
      </c>
      <c r="D257" s="16">
        <v>1375503.37</v>
      </c>
      <c r="E257" s="16">
        <f t="shared" si="9"/>
        <v>145.8170063917199</v>
      </c>
      <c r="F257" s="16">
        <f t="shared" si="10"/>
        <v>91.700224666666671</v>
      </c>
    </row>
    <row r="258" spans="1:6" ht="15">
      <c r="A258" s="19" t="s">
        <v>247</v>
      </c>
      <c r="B258" s="20">
        <v>2203.1999999999998</v>
      </c>
      <c r="C258" s="35">
        <v>200000</v>
      </c>
      <c r="D258" s="20">
        <v>164835.4</v>
      </c>
      <c r="E258" s="20">
        <f t="shared" si="9"/>
        <v>7481.6358024691372</v>
      </c>
      <c r="F258" s="20">
        <f t="shared" si="10"/>
        <v>82.417699999999996</v>
      </c>
    </row>
    <row r="259" spans="1:6" ht="15">
      <c r="A259" s="19" t="s">
        <v>248</v>
      </c>
      <c r="B259" s="20">
        <v>941104.72</v>
      </c>
      <c r="C259" s="35">
        <v>1300000</v>
      </c>
      <c r="D259" s="20">
        <v>1210667.97</v>
      </c>
      <c r="E259" s="20">
        <f t="shared" si="9"/>
        <v>128.64327893286944</v>
      </c>
      <c r="F259" s="20">
        <f t="shared" si="10"/>
        <v>93.128305384615388</v>
      </c>
    </row>
    <row r="260" spans="1:6">
      <c r="A260" s="22" t="s">
        <v>249</v>
      </c>
      <c r="B260" s="16">
        <v>4616.09</v>
      </c>
      <c r="C260" s="36">
        <v>5000</v>
      </c>
      <c r="D260" s="16">
        <v>6977.15</v>
      </c>
      <c r="E260" s="16">
        <f t="shared" si="9"/>
        <v>151.14848280687767</v>
      </c>
      <c r="F260" s="16">
        <f t="shared" si="10"/>
        <v>139.54300000000001</v>
      </c>
    </row>
    <row r="261" spans="1:6" ht="15">
      <c r="A261" s="19" t="s">
        <v>250</v>
      </c>
      <c r="B261" s="20">
        <v>4616.09</v>
      </c>
      <c r="C261" s="35">
        <v>5000</v>
      </c>
      <c r="D261" s="20">
        <v>6977.15</v>
      </c>
      <c r="E261" s="20">
        <f t="shared" si="9"/>
        <v>151.14848280687767</v>
      </c>
      <c r="F261" s="20">
        <f t="shared" si="10"/>
        <v>139.54300000000001</v>
      </c>
    </row>
    <row r="262" spans="1:6" ht="99.75">
      <c r="A262" s="22" t="s">
        <v>251</v>
      </c>
      <c r="B262" s="16">
        <v>6350.91</v>
      </c>
      <c r="C262" s="16">
        <v>52000</v>
      </c>
      <c r="D262" s="16">
        <v>50157.1</v>
      </c>
      <c r="E262" s="16">
        <f t="shared" si="9"/>
        <v>789.76241200079983</v>
      </c>
      <c r="F262" s="16">
        <f t="shared" si="10"/>
        <v>96.455961538461537</v>
      </c>
    </row>
    <row r="263" spans="1:6" ht="60">
      <c r="A263" s="19" t="s">
        <v>252</v>
      </c>
      <c r="B263" s="20">
        <v>6350.91</v>
      </c>
      <c r="C263" s="20">
        <v>52000</v>
      </c>
      <c r="D263" s="20">
        <v>50157.1</v>
      </c>
      <c r="E263" s="20">
        <f t="shared" si="9"/>
        <v>789.76241200079983</v>
      </c>
      <c r="F263" s="20">
        <f t="shared" si="10"/>
        <v>96.455961538461537</v>
      </c>
    </row>
    <row r="264" spans="1:6">
      <c r="A264" s="22" t="s">
        <v>101</v>
      </c>
      <c r="B264" s="16">
        <v>2348502.7000000002</v>
      </c>
      <c r="C264" s="16">
        <v>3001000</v>
      </c>
      <c r="D264" s="16">
        <v>2993596.4</v>
      </c>
      <c r="E264" s="16">
        <f t="shared" si="9"/>
        <v>127.46829714098263</v>
      </c>
      <c r="F264" s="16">
        <f t="shared" si="10"/>
        <v>99.753295568143955</v>
      </c>
    </row>
    <row r="265" spans="1:6" ht="28.5">
      <c r="A265" s="22" t="s">
        <v>240</v>
      </c>
      <c r="B265" s="16">
        <v>2227118.79</v>
      </c>
      <c r="C265" s="16">
        <v>3301885.68</v>
      </c>
      <c r="D265" s="16">
        <v>2362147.1</v>
      </c>
      <c r="E265" s="16">
        <f t="shared" si="9"/>
        <v>106.06291458750614</v>
      </c>
      <c r="F265" s="16">
        <f t="shared" si="10"/>
        <v>71.539336274052957</v>
      </c>
    </row>
    <row r="266" spans="1:6" ht="15">
      <c r="A266" s="19" t="s">
        <v>241</v>
      </c>
      <c r="B266" s="20">
        <v>2227118.79</v>
      </c>
      <c r="C266" s="20">
        <v>3301885.68</v>
      </c>
      <c r="D266" s="20">
        <v>2362147.1</v>
      </c>
      <c r="E266" s="20">
        <f t="shared" si="9"/>
        <v>106.06291458750614</v>
      </c>
      <c r="F266" s="20">
        <f t="shared" si="10"/>
        <v>71.539336274052957</v>
      </c>
    </row>
    <row r="267" spans="1:6" ht="15">
      <c r="A267" s="19" t="s">
        <v>253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>
      <c r="A268" s="22" t="s">
        <v>242</v>
      </c>
      <c r="B268" s="16">
        <v>24360.68</v>
      </c>
      <c r="C268" s="16">
        <v>37000</v>
      </c>
      <c r="D268" s="16">
        <v>25195.35</v>
      </c>
      <c r="E268" s="16">
        <f>(D268/B268)*100</f>
        <v>103.42630008686129</v>
      </c>
      <c r="F268" s="16">
        <f>(D268/C268)*100</f>
        <v>68.09554054054054</v>
      </c>
    </row>
    <row r="269" spans="1:6" ht="15">
      <c r="A269" s="19" t="s">
        <v>243</v>
      </c>
      <c r="B269" s="20">
        <v>24360.68</v>
      </c>
      <c r="C269" s="20">
        <v>37000</v>
      </c>
      <c r="D269" s="20">
        <v>25195.35</v>
      </c>
      <c r="E269" s="20">
        <f>(D269/B269)*100</f>
        <v>103.42630008686129</v>
      </c>
      <c r="F269" s="20">
        <f>(D269/C269)*100</f>
        <v>68.09554054054054</v>
      </c>
    </row>
    <row r="270" spans="1:6" ht="34.5" customHeight="1">
      <c r="A270" s="22" t="s">
        <v>254</v>
      </c>
      <c r="B270" s="16">
        <v>0</v>
      </c>
      <c r="C270" s="16">
        <v>0</v>
      </c>
      <c r="D270" s="16">
        <v>5130.51</v>
      </c>
      <c r="E270" s="16">
        <v>0</v>
      </c>
      <c r="F270" s="16">
        <v>0</v>
      </c>
    </row>
    <row r="271" spans="1:6" ht="30">
      <c r="A271" s="19" t="s">
        <v>245</v>
      </c>
      <c r="B271" s="20">
        <v>0</v>
      </c>
      <c r="C271" s="20">
        <v>0</v>
      </c>
      <c r="D271" s="20">
        <v>5130.51</v>
      </c>
      <c r="E271" s="20">
        <v>0</v>
      </c>
      <c r="F271" s="20">
        <v>0</v>
      </c>
    </row>
    <row r="272" spans="1:6">
      <c r="A272" s="22" t="s">
        <v>246</v>
      </c>
      <c r="B272" s="16">
        <v>312714.64</v>
      </c>
      <c r="C272" s="16">
        <v>397615.61</v>
      </c>
      <c r="D272" s="16">
        <v>305855.84999999998</v>
      </c>
      <c r="E272" s="16">
        <f t="shared" ref="E272:E277" si="11">(D272/B272)*100</f>
        <v>97.806693668067467</v>
      </c>
      <c r="F272" s="16">
        <f t="shared" ref="F272:F277" si="12">(D272/C272)*100</f>
        <v>76.92249557304855</v>
      </c>
    </row>
    <row r="273" spans="1:6" ht="15">
      <c r="A273" s="19" t="s">
        <v>247</v>
      </c>
      <c r="B273" s="20">
        <v>123129.27</v>
      </c>
      <c r="C273" s="20">
        <v>101687.61</v>
      </c>
      <c r="D273" s="20">
        <v>129774.86</v>
      </c>
      <c r="E273" s="20">
        <f t="shared" si="11"/>
        <v>105.39724632493963</v>
      </c>
      <c r="F273" s="20">
        <f t="shared" si="12"/>
        <v>127.62111332934268</v>
      </c>
    </row>
    <row r="274" spans="1:6" ht="15">
      <c r="A274" s="19" t="s">
        <v>248</v>
      </c>
      <c r="B274" s="20">
        <v>189585.37</v>
      </c>
      <c r="C274" s="20">
        <v>295928</v>
      </c>
      <c r="D274" s="20">
        <v>176080.99</v>
      </c>
      <c r="E274" s="20">
        <f t="shared" si="11"/>
        <v>92.876887072035146</v>
      </c>
      <c r="F274" s="20">
        <f t="shared" si="12"/>
        <v>59.50129423373253</v>
      </c>
    </row>
    <row r="275" spans="1:6" ht="88.5" customHeight="1">
      <c r="A275" s="22" t="s">
        <v>255</v>
      </c>
      <c r="B275" s="16">
        <v>56636.09</v>
      </c>
      <c r="C275" s="16">
        <v>19995.72</v>
      </c>
      <c r="D275" s="16">
        <v>20940.97</v>
      </c>
      <c r="E275" s="16">
        <f t="shared" si="11"/>
        <v>36.974604002500882</v>
      </c>
      <c r="F275" s="16">
        <f t="shared" si="12"/>
        <v>104.72726163398967</v>
      </c>
    </row>
    <row r="276" spans="1:6" ht="60">
      <c r="A276" s="19" t="s">
        <v>252</v>
      </c>
      <c r="B276" s="20">
        <v>56636.09</v>
      </c>
      <c r="C276" s="20">
        <v>19995.72</v>
      </c>
      <c r="D276" s="20">
        <v>20940.97</v>
      </c>
      <c r="E276" s="20">
        <f t="shared" si="11"/>
        <v>36.974604002500882</v>
      </c>
      <c r="F276" s="20">
        <f t="shared" si="12"/>
        <v>104.72726163398967</v>
      </c>
    </row>
    <row r="277" spans="1:6">
      <c r="A277" s="22" t="s">
        <v>238</v>
      </c>
      <c r="B277" s="16">
        <v>2620830.2000000002</v>
      </c>
      <c r="C277" s="16">
        <v>3756497.01</v>
      </c>
      <c r="D277" s="16">
        <v>2719269.78</v>
      </c>
      <c r="E277" s="16">
        <f t="shared" si="11"/>
        <v>103.75604569880184</v>
      </c>
      <c r="F277" s="16">
        <f t="shared" si="12"/>
        <v>72.388445212684999</v>
      </c>
    </row>
    <row r="279" spans="1:6">
      <c r="A279" s="121" t="s">
        <v>256</v>
      </c>
      <c r="B279" s="121"/>
      <c r="C279" s="121"/>
      <c r="D279" s="121"/>
      <c r="E279" s="121"/>
      <c r="F279" s="121"/>
    </row>
    <row r="280" spans="1:6">
      <c r="A280" s="1"/>
      <c r="B280" s="1"/>
      <c r="C280" s="1"/>
      <c r="D280" s="1"/>
      <c r="E280" s="1"/>
      <c r="F280" s="1"/>
    </row>
    <row r="281" spans="1:6" ht="72.75" customHeight="1">
      <c r="A281" s="15" t="s">
        <v>5</v>
      </c>
      <c r="B281" s="15" t="s">
        <v>102</v>
      </c>
      <c r="C281" s="17" t="s">
        <v>7</v>
      </c>
      <c r="D281" s="15" t="s">
        <v>103</v>
      </c>
      <c r="E281" s="15" t="s">
        <v>9</v>
      </c>
      <c r="F281" s="15" t="s">
        <v>10</v>
      </c>
    </row>
    <row r="282" spans="1:6" ht="15">
      <c r="A282" s="18">
        <v>1</v>
      </c>
      <c r="B282" s="18">
        <v>2</v>
      </c>
      <c r="C282" s="18">
        <v>3</v>
      </c>
      <c r="D282" s="18">
        <v>4</v>
      </c>
      <c r="E282" s="18">
        <v>5</v>
      </c>
      <c r="F282" s="18">
        <v>6</v>
      </c>
    </row>
    <row r="283" spans="1:6" ht="28.5">
      <c r="A283" s="22" t="s">
        <v>257</v>
      </c>
      <c r="B283" s="16">
        <v>392969.97</v>
      </c>
      <c r="C283" s="16">
        <f>D345+D352+D362+D369+D377+D433+D441</f>
        <v>663983.97</v>
      </c>
      <c r="D283" s="16">
        <f>E345+E352+E362+E369+E377+E433+E441</f>
        <v>651576.77</v>
      </c>
      <c r="E283" s="16">
        <f>(D283/B283)*100</f>
        <v>165.80828555423716</v>
      </c>
      <c r="F283" s="16">
        <f>(D283/C283)*100</f>
        <v>98.131400672218035</v>
      </c>
    </row>
    <row r="284" spans="1:6" ht="45">
      <c r="A284" s="19" t="s">
        <v>258</v>
      </c>
      <c r="B284" s="20">
        <v>223454.34</v>
      </c>
      <c r="C284" s="21">
        <v>365000</v>
      </c>
      <c r="D284" s="20">
        <v>372625.51</v>
      </c>
      <c r="E284" s="20">
        <f t="shared" ref="E284:E323" si="13">(D284/B284)*100</f>
        <v>166.75689091561168</v>
      </c>
      <c r="F284" s="20">
        <f t="shared" ref="F284:F323" si="14">(D284/C284)*100</f>
        <v>102.08918082191781</v>
      </c>
    </row>
    <row r="285" spans="1:6" ht="15">
      <c r="A285" s="19" t="s">
        <v>259</v>
      </c>
      <c r="B285" s="20">
        <v>105724.61</v>
      </c>
      <c r="C285" s="20">
        <v>185000</v>
      </c>
      <c r="D285" s="20">
        <v>185642.84</v>
      </c>
      <c r="E285" s="20">
        <f t="shared" si="13"/>
        <v>175.59094330071306</v>
      </c>
      <c r="F285" s="20">
        <f t="shared" si="14"/>
        <v>100.34748108108107</v>
      </c>
    </row>
    <row r="286" spans="1:6" ht="30">
      <c r="A286" s="19" t="s">
        <v>260</v>
      </c>
      <c r="B286" s="20">
        <v>63791.02</v>
      </c>
      <c r="C286" s="20">
        <v>113983.97</v>
      </c>
      <c r="D286" s="20">
        <v>93308.42</v>
      </c>
      <c r="E286" s="20">
        <f t="shared" si="13"/>
        <v>146.27203013841134</v>
      </c>
      <c r="F286" s="20">
        <f t="shared" si="14"/>
        <v>81.861002033882485</v>
      </c>
    </row>
    <row r="287" spans="1:6" ht="28.5">
      <c r="A287" s="22" t="s">
        <v>261</v>
      </c>
      <c r="B287" s="16">
        <v>64640.34</v>
      </c>
      <c r="C287" s="16">
        <f>D903+D910+D917+D922</f>
        <v>68500</v>
      </c>
      <c r="D287" s="16">
        <f>E903+E910+E917+E924</f>
        <v>67174.459999999992</v>
      </c>
      <c r="E287" s="16">
        <f t="shared" si="13"/>
        <v>103.92033829029982</v>
      </c>
      <c r="F287" s="16">
        <f t="shared" si="14"/>
        <v>98.064905109489047</v>
      </c>
    </row>
    <row r="288" spans="1:6" ht="30">
      <c r="A288" s="19" t="s">
        <v>262</v>
      </c>
      <c r="B288" s="20">
        <v>64640.34</v>
      </c>
      <c r="C288" s="20">
        <v>68500</v>
      </c>
      <c r="D288" s="20">
        <v>67174.460000000006</v>
      </c>
      <c r="E288" s="20">
        <f t="shared" si="13"/>
        <v>103.92033829029985</v>
      </c>
      <c r="F288" s="20">
        <f t="shared" si="14"/>
        <v>98.064905109489061</v>
      </c>
    </row>
    <row r="289" spans="1:6" ht="45">
      <c r="A289" s="19" t="s">
        <v>263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ht="28.5">
      <c r="A290" s="22" t="s">
        <v>264</v>
      </c>
      <c r="B290" s="16">
        <v>909822.16</v>
      </c>
      <c r="C290" s="16">
        <v>1311446.03</v>
      </c>
      <c r="D290" s="16">
        <v>265625.95</v>
      </c>
      <c r="E290" s="16">
        <f t="shared" si="13"/>
        <v>29.195370444703173</v>
      </c>
      <c r="F290" s="16">
        <f t="shared" si="14"/>
        <v>20.254432429827098</v>
      </c>
    </row>
    <row r="291" spans="1:6" ht="45">
      <c r="A291" s="19" t="s">
        <v>265</v>
      </c>
      <c r="B291" s="20">
        <v>771672.01</v>
      </c>
      <c r="C291" s="20">
        <v>982341.2</v>
      </c>
      <c r="D291" s="20">
        <v>7751.58</v>
      </c>
      <c r="E291" s="20">
        <f t="shared" si="13"/>
        <v>1.0045174503608081</v>
      </c>
      <c r="F291" s="20">
        <f t="shared" si="14"/>
        <v>0.78909242532024526</v>
      </c>
    </row>
    <row r="292" spans="1:6" ht="30">
      <c r="A292" s="19" t="s">
        <v>266</v>
      </c>
      <c r="B292" s="20">
        <v>23630</v>
      </c>
      <c r="C292" s="20">
        <v>30000</v>
      </c>
      <c r="D292" s="20">
        <v>20670</v>
      </c>
      <c r="E292" s="20">
        <f t="shared" si="13"/>
        <v>87.473550571307655</v>
      </c>
      <c r="F292" s="20">
        <f t="shared" si="14"/>
        <v>68.899999999999991</v>
      </c>
    </row>
    <row r="293" spans="1:6" ht="15">
      <c r="A293" s="19" t="s">
        <v>267</v>
      </c>
      <c r="B293" s="20">
        <v>34334.82</v>
      </c>
      <c r="C293" s="20">
        <v>45000</v>
      </c>
      <c r="D293" s="20">
        <v>54788.02</v>
      </c>
      <c r="E293" s="20">
        <f t="shared" si="13"/>
        <v>159.56984775222352</v>
      </c>
      <c r="F293" s="20">
        <f t="shared" si="14"/>
        <v>121.75115555555556</v>
      </c>
    </row>
    <row r="294" spans="1:6" ht="30">
      <c r="A294" s="19" t="s">
        <v>268</v>
      </c>
      <c r="B294" s="20">
        <v>41762.31</v>
      </c>
      <c r="C294" s="20">
        <v>148534.62</v>
      </c>
      <c r="D294" s="20">
        <v>87377</v>
      </c>
      <c r="E294" s="20">
        <f t="shared" si="13"/>
        <v>209.22453762734867</v>
      </c>
      <c r="F294" s="20">
        <f t="shared" si="14"/>
        <v>58.826016453268601</v>
      </c>
    </row>
    <row r="295" spans="1:6" ht="15">
      <c r="A295" s="19" t="s">
        <v>269</v>
      </c>
      <c r="B295" s="20">
        <v>9802.36</v>
      </c>
      <c r="C295" s="20">
        <v>40138.5</v>
      </c>
      <c r="D295" s="20">
        <v>40138.5</v>
      </c>
      <c r="E295" s="20">
        <f t="shared" si="13"/>
        <v>409.47792164335937</v>
      </c>
      <c r="F295" s="20">
        <f t="shared" si="14"/>
        <v>100</v>
      </c>
    </row>
    <row r="296" spans="1:6" ht="15">
      <c r="A296" s="19" t="s">
        <v>270</v>
      </c>
      <c r="B296" s="20">
        <v>4731.9799999999996</v>
      </c>
      <c r="C296" s="20">
        <v>5000</v>
      </c>
      <c r="D296" s="20">
        <v>8603.86</v>
      </c>
      <c r="E296" s="20">
        <f t="shared" si="13"/>
        <v>181.82367634689922</v>
      </c>
      <c r="F296" s="20">
        <f t="shared" si="14"/>
        <v>172.0772</v>
      </c>
    </row>
    <row r="297" spans="1:6" ht="30">
      <c r="A297" s="19" t="s">
        <v>271</v>
      </c>
      <c r="B297" s="20">
        <v>23888.68</v>
      </c>
      <c r="C297" s="20">
        <v>60431.71</v>
      </c>
      <c r="D297" s="20">
        <v>46296.99</v>
      </c>
      <c r="E297" s="20">
        <f t="shared" si="13"/>
        <v>193.80304813828138</v>
      </c>
      <c r="F297" s="20">
        <f t="shared" si="14"/>
        <v>76.610425222122629</v>
      </c>
    </row>
    <row r="298" spans="1:6">
      <c r="A298" s="22" t="s">
        <v>272</v>
      </c>
      <c r="B298" s="16">
        <v>47580.58</v>
      </c>
      <c r="C298" s="16">
        <f>D528+D535+D542+D549+D556</f>
        <v>48000</v>
      </c>
      <c r="D298" s="16">
        <f>E528+E535+E542+E549+E556</f>
        <v>42845.05</v>
      </c>
      <c r="E298" s="16">
        <f t="shared" si="13"/>
        <v>90.047347047892231</v>
      </c>
      <c r="F298" s="16">
        <f t="shared" si="14"/>
        <v>89.260520833333331</v>
      </c>
    </row>
    <row r="299" spans="1:6" ht="15">
      <c r="A299" s="19" t="s">
        <v>273</v>
      </c>
      <c r="B299" s="20">
        <v>17748.79</v>
      </c>
      <c r="C299" s="20">
        <v>20000</v>
      </c>
      <c r="D299" s="20">
        <v>20775.900000000001</v>
      </c>
      <c r="E299" s="20">
        <f t="shared" si="13"/>
        <v>117.05530348829414</v>
      </c>
      <c r="F299" s="20">
        <f t="shared" si="14"/>
        <v>103.87950000000001</v>
      </c>
    </row>
    <row r="300" spans="1:6" ht="45">
      <c r="A300" s="19" t="s">
        <v>274</v>
      </c>
      <c r="B300" s="20">
        <v>29831.79</v>
      </c>
      <c r="C300" s="20">
        <v>28000</v>
      </c>
      <c r="D300" s="20">
        <v>22069.15</v>
      </c>
      <c r="E300" s="20">
        <f t="shared" si="13"/>
        <v>73.978631520267484</v>
      </c>
      <c r="F300" s="20">
        <f t="shared" si="14"/>
        <v>78.818392857142854</v>
      </c>
    </row>
    <row r="301" spans="1:6" ht="57">
      <c r="A301" s="22" t="s">
        <v>275</v>
      </c>
      <c r="B301" s="16">
        <v>318968.65000000002</v>
      </c>
      <c r="C301" s="16">
        <v>618252.18000000005</v>
      </c>
      <c r="D301" s="16">
        <v>631736.19999999995</v>
      </c>
      <c r="E301" s="16">
        <f t="shared" si="13"/>
        <v>198.05589044565977</v>
      </c>
      <c r="F301" s="16">
        <f t="shared" si="14"/>
        <v>102.18099028781424</v>
      </c>
    </row>
    <row r="302" spans="1:6" ht="15">
      <c r="A302" s="19" t="s">
        <v>276</v>
      </c>
      <c r="B302" s="20">
        <v>63321.5</v>
      </c>
      <c r="C302" s="20">
        <v>302147.02</v>
      </c>
      <c r="D302" s="20">
        <v>390273.06</v>
      </c>
      <c r="E302" s="20">
        <f t="shared" si="13"/>
        <v>616.33577852704059</v>
      </c>
      <c r="F302" s="20">
        <f t="shared" si="14"/>
        <v>129.16660902364683</v>
      </c>
    </row>
    <row r="303" spans="1:6" ht="15">
      <c r="A303" s="19" t="s">
        <v>277</v>
      </c>
      <c r="B303" s="20">
        <v>6800</v>
      </c>
      <c r="C303" s="20">
        <v>15000</v>
      </c>
      <c r="D303" s="20">
        <v>15000</v>
      </c>
      <c r="E303" s="20">
        <f t="shared" si="13"/>
        <v>220.58823529411765</v>
      </c>
      <c r="F303" s="20">
        <f t="shared" si="14"/>
        <v>100</v>
      </c>
    </row>
    <row r="304" spans="1:6" ht="15">
      <c r="A304" s="19" t="s">
        <v>278</v>
      </c>
      <c r="B304" s="20">
        <v>3536.97</v>
      </c>
      <c r="C304" s="20">
        <v>4000</v>
      </c>
      <c r="D304" s="20">
        <v>3313.3</v>
      </c>
      <c r="E304" s="20">
        <f t="shared" si="13"/>
        <v>93.676225696005346</v>
      </c>
      <c r="F304" s="20">
        <f t="shared" si="14"/>
        <v>82.83250000000001</v>
      </c>
    </row>
    <row r="305" spans="1:6" ht="15">
      <c r="A305" s="19" t="s">
        <v>279</v>
      </c>
      <c r="B305" s="20">
        <v>18541.79</v>
      </c>
      <c r="C305" s="20">
        <v>20000</v>
      </c>
      <c r="D305" s="20">
        <v>10085.26</v>
      </c>
      <c r="E305" s="20">
        <f t="shared" si="13"/>
        <v>54.392051684330369</v>
      </c>
      <c r="F305" s="20">
        <f t="shared" si="14"/>
        <v>50.426300000000005</v>
      </c>
    </row>
    <row r="306" spans="1:6" ht="60">
      <c r="A306" s="19" t="s">
        <v>280</v>
      </c>
      <c r="B306" s="20">
        <v>226768.39</v>
      </c>
      <c r="C306" s="20">
        <v>277105.15999999997</v>
      </c>
      <c r="D306" s="20">
        <v>211317.26</v>
      </c>
      <c r="E306" s="20">
        <f t="shared" si="13"/>
        <v>93.186382811114015</v>
      </c>
      <c r="F306" s="20">
        <f t="shared" si="14"/>
        <v>76.258868654773522</v>
      </c>
    </row>
    <row r="307" spans="1:6">
      <c r="A307" s="22" t="s">
        <v>281</v>
      </c>
      <c r="B307" s="16">
        <v>4467.87</v>
      </c>
      <c r="C307" s="16">
        <v>0</v>
      </c>
      <c r="D307" s="16">
        <v>1747.32</v>
      </c>
      <c r="E307" s="16">
        <f t="shared" si="13"/>
        <v>39.108568512512676</v>
      </c>
      <c r="F307" s="16">
        <v>0</v>
      </c>
    </row>
    <row r="308" spans="1:6" ht="45">
      <c r="A308" s="19" t="s">
        <v>282</v>
      </c>
      <c r="B308" s="20">
        <v>4467.87</v>
      </c>
      <c r="C308" s="20">
        <v>0</v>
      </c>
      <c r="D308" s="20">
        <v>1747.32</v>
      </c>
      <c r="E308" s="20">
        <f t="shared" si="13"/>
        <v>39.108568512512676</v>
      </c>
      <c r="F308" s="20">
        <v>0</v>
      </c>
    </row>
    <row r="309" spans="1:6" ht="28.5">
      <c r="A309" s="22" t="s">
        <v>283</v>
      </c>
      <c r="B309" s="16">
        <v>205336.47</v>
      </c>
      <c r="C309" s="16">
        <f>D801+D808+D815+D822+D830+D837+D845</f>
        <v>165500</v>
      </c>
      <c r="D309" s="16">
        <f>E801+E808+E815+E822+E830+E837+E845</f>
        <v>157864.64999999997</v>
      </c>
      <c r="E309" s="16">
        <f t="shared" si="13"/>
        <v>76.88096030870696</v>
      </c>
      <c r="F309" s="16">
        <f t="shared" si="14"/>
        <v>95.386495468277914</v>
      </c>
    </row>
    <row r="310" spans="1:6" ht="30">
      <c r="A310" s="19" t="s">
        <v>284</v>
      </c>
      <c r="B310" s="20">
        <v>101201.88</v>
      </c>
      <c r="C310" s="20">
        <v>73000</v>
      </c>
      <c r="D310" s="20">
        <v>74123.490000000005</v>
      </c>
      <c r="E310" s="20">
        <f t="shared" si="13"/>
        <v>73.243194691640113</v>
      </c>
      <c r="F310" s="20">
        <f t="shared" si="14"/>
        <v>101.53902739726028</v>
      </c>
    </row>
    <row r="311" spans="1:6" ht="15">
      <c r="A311" s="19" t="s">
        <v>285</v>
      </c>
      <c r="B311" s="20">
        <v>4785.63</v>
      </c>
      <c r="C311" s="20">
        <v>5500</v>
      </c>
      <c r="D311" s="20">
        <v>3420.12</v>
      </c>
      <c r="E311" s="20">
        <f t="shared" si="13"/>
        <v>71.466452692748916</v>
      </c>
      <c r="F311" s="20">
        <f t="shared" si="14"/>
        <v>62.183999999999997</v>
      </c>
    </row>
    <row r="312" spans="1:6" ht="30">
      <c r="A312" s="19" t="s">
        <v>286</v>
      </c>
      <c r="B312" s="20">
        <v>5211.41</v>
      </c>
      <c r="C312" s="20">
        <v>7000</v>
      </c>
      <c r="D312" s="20">
        <v>7000</v>
      </c>
      <c r="E312" s="20">
        <f t="shared" si="13"/>
        <v>134.32065410320814</v>
      </c>
      <c r="F312" s="20">
        <f t="shared" si="14"/>
        <v>100</v>
      </c>
    </row>
    <row r="313" spans="1:6" ht="45">
      <c r="A313" s="19" t="s">
        <v>287</v>
      </c>
      <c r="B313" s="20">
        <v>94137.55</v>
      </c>
      <c r="C313" s="20">
        <v>80000</v>
      </c>
      <c r="D313" s="20">
        <v>73321.039999999994</v>
      </c>
      <c r="E313" s="20">
        <f t="shared" si="13"/>
        <v>77.88713430506742</v>
      </c>
      <c r="F313" s="20">
        <f t="shared" si="14"/>
        <v>91.651299999999992</v>
      </c>
    </row>
    <row r="314" spans="1:6">
      <c r="A314" s="22" t="s">
        <v>288</v>
      </c>
      <c r="B314" s="16">
        <v>569888.22</v>
      </c>
      <c r="C314" s="16">
        <f>D1046+D1054+D1061+D1038+D1032+D1025+D1018+D1012+D1000+D954</f>
        <v>750814.83</v>
      </c>
      <c r="D314" s="16">
        <f>E954+E1000+E1012+E1018+E1025+E1032+E1038+E1046+E1054+E1061</f>
        <v>772151.1</v>
      </c>
      <c r="E314" s="16">
        <f t="shared" si="13"/>
        <v>135.49167589391479</v>
      </c>
      <c r="F314" s="16">
        <f t="shared" si="14"/>
        <v>102.84174861063946</v>
      </c>
    </row>
    <row r="315" spans="1:6" ht="30">
      <c r="A315" s="19" t="s">
        <v>289</v>
      </c>
      <c r="B315" s="20">
        <v>530684.05000000005</v>
      </c>
      <c r="C315" s="20">
        <v>713814.83</v>
      </c>
      <c r="D315" s="20">
        <v>729215.33</v>
      </c>
      <c r="E315" s="20">
        <f t="shared" si="13"/>
        <v>137.41044789267735</v>
      </c>
      <c r="F315" s="20">
        <f t="shared" si="14"/>
        <v>102.15749230090947</v>
      </c>
    </row>
    <row r="316" spans="1:6" ht="30">
      <c r="A316" s="19" t="s">
        <v>290</v>
      </c>
      <c r="B316" s="20">
        <v>14904.17</v>
      </c>
      <c r="C316" s="20">
        <v>14000</v>
      </c>
      <c r="D316" s="20">
        <v>15935.77</v>
      </c>
      <c r="E316" s="20">
        <f t="shared" si="13"/>
        <v>106.9215528271618</v>
      </c>
      <c r="F316" s="20">
        <f t="shared" si="14"/>
        <v>113.82692857142858</v>
      </c>
    </row>
    <row r="317" spans="1:6" ht="30">
      <c r="A317" s="19" t="s">
        <v>291</v>
      </c>
      <c r="B317" s="20">
        <v>24300</v>
      </c>
      <c r="C317" s="20">
        <v>23000</v>
      </c>
      <c r="D317" s="20">
        <v>27000</v>
      </c>
      <c r="E317" s="20">
        <f t="shared" si="13"/>
        <v>111.11111111111111</v>
      </c>
      <c r="F317" s="20">
        <f t="shared" si="14"/>
        <v>117.39130434782609</v>
      </c>
    </row>
    <row r="318" spans="1:6" ht="28.5">
      <c r="A318" s="22" t="s">
        <v>292</v>
      </c>
      <c r="B318" s="45">
        <v>107155.94</v>
      </c>
      <c r="C318" s="16">
        <f>D853+D860+D867+D874+D881+D888+D895</f>
        <v>130000</v>
      </c>
      <c r="D318" s="16">
        <f>E853+E860+E867+E874+E881+E888+E895</f>
        <v>128548.28000000001</v>
      </c>
      <c r="E318" s="16">
        <f t="shared" si="13"/>
        <v>119.96374629348594</v>
      </c>
      <c r="F318" s="16">
        <f t="shared" si="14"/>
        <v>98.883292307692315</v>
      </c>
    </row>
    <row r="319" spans="1:6" ht="15">
      <c r="A319" s="19" t="s">
        <v>293</v>
      </c>
      <c r="B319" s="20">
        <v>10613.27</v>
      </c>
      <c r="C319" s="20">
        <v>17000</v>
      </c>
      <c r="D319" s="20">
        <v>20400</v>
      </c>
      <c r="E319" s="20">
        <f t="shared" si="13"/>
        <v>192.21220227130752</v>
      </c>
      <c r="F319" s="20">
        <f t="shared" si="14"/>
        <v>120</v>
      </c>
    </row>
    <row r="320" spans="1:6" ht="15">
      <c r="A320" s="19" t="s">
        <v>294</v>
      </c>
      <c r="B320" s="20">
        <v>37000</v>
      </c>
      <c r="C320" s="20">
        <v>38500</v>
      </c>
      <c r="D320" s="20">
        <v>37500</v>
      </c>
      <c r="E320" s="20">
        <f t="shared" si="13"/>
        <v>101.35135135135135</v>
      </c>
      <c r="F320" s="20">
        <f t="shared" si="14"/>
        <v>97.402597402597408</v>
      </c>
    </row>
    <row r="321" spans="1:9" ht="60">
      <c r="A321" s="19" t="s">
        <v>295</v>
      </c>
      <c r="B321" s="20">
        <v>46812.65</v>
      </c>
      <c r="C321" s="20">
        <v>61000</v>
      </c>
      <c r="D321" s="20">
        <v>58578.6</v>
      </c>
      <c r="E321" s="20">
        <f t="shared" si="13"/>
        <v>125.1341250708943</v>
      </c>
      <c r="F321" s="20">
        <f t="shared" si="14"/>
        <v>96.030491803278679</v>
      </c>
    </row>
    <row r="322" spans="1:9" ht="45">
      <c r="A322" s="19" t="s">
        <v>296</v>
      </c>
      <c r="B322" s="20">
        <v>12730.02</v>
      </c>
      <c r="C322" s="20">
        <v>13500</v>
      </c>
      <c r="D322" s="20">
        <v>12069.68</v>
      </c>
      <c r="E322" s="20">
        <f t="shared" si="13"/>
        <v>94.812733994133552</v>
      </c>
      <c r="F322" s="20">
        <f t="shared" si="14"/>
        <v>89.405037037037033</v>
      </c>
    </row>
    <row r="323" spans="1:9" ht="25.5" customHeight="1">
      <c r="A323" s="22" t="s">
        <v>238</v>
      </c>
      <c r="B323" s="16">
        <v>2620830.2000000002</v>
      </c>
      <c r="C323" s="16">
        <f>C283+C287+C290+C298+C301+C309+C314+C318</f>
        <v>3756497.0100000002</v>
      </c>
      <c r="D323" s="16">
        <f>D318+D314+D309+D307+D301+D298+D290+D287+D283</f>
        <v>2719269.7800000003</v>
      </c>
      <c r="E323" s="16">
        <f t="shared" si="13"/>
        <v>103.75604569880186</v>
      </c>
      <c r="F323" s="16">
        <f t="shared" si="14"/>
        <v>72.388445212684999</v>
      </c>
    </row>
    <row r="325" spans="1:9">
      <c r="A325" s="25" t="s">
        <v>297</v>
      </c>
    </row>
    <row r="327" spans="1:9">
      <c r="A327" s="121" t="s">
        <v>298</v>
      </c>
      <c r="B327" s="121"/>
      <c r="C327" s="121"/>
      <c r="D327" s="121"/>
      <c r="E327" s="121"/>
      <c r="F327" s="121"/>
    </row>
    <row r="328" spans="1:9" ht="94.5">
      <c r="A328" s="46" t="s">
        <v>299</v>
      </c>
      <c r="B328" s="46" t="s">
        <v>300</v>
      </c>
      <c r="C328" s="46" t="s">
        <v>6</v>
      </c>
      <c r="D328" s="47" t="s">
        <v>301</v>
      </c>
      <c r="E328" s="46" t="s">
        <v>302</v>
      </c>
      <c r="F328" s="46" t="s">
        <v>303</v>
      </c>
      <c r="G328" s="46" t="s">
        <v>304</v>
      </c>
    </row>
    <row r="329" spans="1:9" ht="15.75">
      <c r="A329" s="48">
        <v>1</v>
      </c>
      <c r="B329" s="48">
        <v>2</v>
      </c>
      <c r="C329" s="48">
        <v>3</v>
      </c>
      <c r="D329" s="48">
        <v>4</v>
      </c>
      <c r="E329" s="48">
        <v>5</v>
      </c>
      <c r="F329" s="48">
        <v>6</v>
      </c>
      <c r="G329" s="48">
        <v>7</v>
      </c>
    </row>
    <row r="330" spans="1:9" ht="31.5">
      <c r="A330" s="49" t="s">
        <v>305</v>
      </c>
      <c r="B330" s="49" t="s">
        <v>306</v>
      </c>
      <c r="C330" s="50">
        <v>21467.17</v>
      </c>
      <c r="D330" s="50">
        <v>20477.34</v>
      </c>
      <c r="E330" s="50">
        <f>E340</f>
        <v>18756.18</v>
      </c>
      <c r="F330" s="50">
        <f t="shared" ref="F330:F335" si="15">(E330/C330)*100</f>
        <v>87.371460700222727</v>
      </c>
      <c r="G330" s="50">
        <f t="shared" ref="G330:G335" si="16">(E330/D330)*100</f>
        <v>91.594806747360749</v>
      </c>
      <c r="H330" s="4"/>
    </row>
    <row r="331" spans="1:9" ht="15.75">
      <c r="A331" s="51" t="s">
        <v>307</v>
      </c>
      <c r="B331" s="51" t="s">
        <v>308</v>
      </c>
      <c r="C331" s="52">
        <v>21467.17</v>
      </c>
      <c r="D331" s="52">
        <v>20477.34</v>
      </c>
      <c r="E331" s="52">
        <f>E341</f>
        <v>18756.18</v>
      </c>
      <c r="F331" s="52">
        <f t="shared" si="15"/>
        <v>87.371460700222727</v>
      </c>
      <c r="G331" s="52">
        <f t="shared" si="16"/>
        <v>91.594806747360749</v>
      </c>
      <c r="I331" s="4"/>
    </row>
    <row r="332" spans="1:9" ht="31.5">
      <c r="A332" s="49" t="s">
        <v>309</v>
      </c>
      <c r="B332" s="49" t="s">
        <v>310</v>
      </c>
      <c r="C332" s="50">
        <v>2599363.0299999998</v>
      </c>
      <c r="D332" s="50">
        <v>3736019.67</v>
      </c>
      <c r="E332" s="50">
        <f>E357</f>
        <v>2700513.6</v>
      </c>
      <c r="F332" s="50">
        <f t="shared" si="15"/>
        <v>103.89135987673103</v>
      </c>
      <c r="G332" s="50">
        <f t="shared" si="16"/>
        <v>72.283174033717017</v>
      </c>
    </row>
    <row r="333" spans="1:9" ht="15.75">
      <c r="A333" s="51" t="s">
        <v>311</v>
      </c>
      <c r="B333" s="51" t="s">
        <v>312</v>
      </c>
      <c r="C333" s="52">
        <v>35987.58</v>
      </c>
      <c r="D333" s="52">
        <v>8955</v>
      </c>
      <c r="E333" s="52">
        <f>E358</f>
        <v>10791.25</v>
      </c>
      <c r="F333" s="52">
        <f t="shared" si="15"/>
        <v>29.986039628116146</v>
      </c>
      <c r="G333" s="52">
        <f t="shared" si="16"/>
        <v>120.50530429927416</v>
      </c>
    </row>
    <row r="334" spans="1:9" ht="64.5" customHeight="1">
      <c r="A334" s="51" t="s">
        <v>313</v>
      </c>
      <c r="B334" s="51" t="s">
        <v>314</v>
      </c>
      <c r="C334" s="52">
        <v>1981702.48</v>
      </c>
      <c r="D334" s="52">
        <v>2976249.84</v>
      </c>
      <c r="E334" s="52">
        <f>E374</f>
        <v>1917571.25</v>
      </c>
      <c r="F334" s="52">
        <f t="shared" si="15"/>
        <v>96.763831571730179</v>
      </c>
      <c r="G334" s="52">
        <f t="shared" si="16"/>
        <v>64.429108881531263</v>
      </c>
      <c r="I334" s="4"/>
    </row>
    <row r="335" spans="1:9" ht="54.75" customHeight="1">
      <c r="A335" s="51" t="s">
        <v>315</v>
      </c>
      <c r="B335" s="51" t="s">
        <v>316</v>
      </c>
      <c r="C335" s="52">
        <v>581672.97</v>
      </c>
      <c r="D335" s="20">
        <v>750814.83</v>
      </c>
      <c r="E335" s="52">
        <f>E950</f>
        <v>772151.1</v>
      </c>
      <c r="F335" s="52">
        <f t="shared" si="15"/>
        <v>132.74660158267281</v>
      </c>
      <c r="G335" s="52">
        <f t="shared" si="16"/>
        <v>102.84174861063946</v>
      </c>
      <c r="I335" s="4"/>
    </row>
    <row r="337" spans="1:10" ht="15.75">
      <c r="A337" s="116" t="s">
        <v>317</v>
      </c>
      <c r="B337" s="116"/>
      <c r="C337" s="116"/>
      <c r="D337" s="116"/>
      <c r="E337" s="116"/>
      <c r="F337" s="116"/>
      <c r="G337" s="116"/>
    </row>
    <row r="338" spans="1:10" ht="85.5">
      <c r="A338" s="15" t="s">
        <v>299</v>
      </c>
      <c r="B338" s="15" t="s">
        <v>300</v>
      </c>
      <c r="C338" s="15" t="s">
        <v>6</v>
      </c>
      <c r="D338" s="17" t="s">
        <v>301</v>
      </c>
      <c r="E338" s="15" t="s">
        <v>302</v>
      </c>
      <c r="F338" s="15" t="s">
        <v>303</v>
      </c>
      <c r="G338" s="15" t="s">
        <v>318</v>
      </c>
    </row>
    <row r="339" spans="1:10">
      <c r="A339" s="15">
        <v>1</v>
      </c>
      <c r="B339" s="15">
        <v>2</v>
      </c>
      <c r="C339" s="15">
        <v>3</v>
      </c>
      <c r="D339" s="15">
        <v>4</v>
      </c>
      <c r="E339" s="15">
        <v>5</v>
      </c>
      <c r="F339" s="15">
        <v>7</v>
      </c>
      <c r="G339" s="15">
        <v>8</v>
      </c>
    </row>
    <row r="340" spans="1:10" ht="42.75">
      <c r="A340" s="53">
        <v>1</v>
      </c>
      <c r="B340" s="22" t="s">
        <v>319</v>
      </c>
      <c r="C340" s="54">
        <v>21467.17</v>
      </c>
      <c r="D340" s="54">
        <v>20477.34</v>
      </c>
      <c r="E340" s="54">
        <f>E341</f>
        <v>18756.18</v>
      </c>
      <c r="F340" s="55">
        <f t="shared" ref="F340:F359" si="17">(E340/C340)*100</f>
        <v>87.371460700222727</v>
      </c>
      <c r="G340" s="54">
        <f t="shared" ref="G340:G347" si="18">(E340/D340)*100</f>
        <v>91.594806747360749</v>
      </c>
      <c r="H340" s="4"/>
      <c r="I340" s="26"/>
      <c r="J340" s="4"/>
    </row>
    <row r="341" spans="1:10" ht="31.5" customHeight="1">
      <c r="A341" s="53" t="s">
        <v>320</v>
      </c>
      <c r="B341" s="22" t="s">
        <v>321</v>
      </c>
      <c r="C341" s="54">
        <v>21467.17</v>
      </c>
      <c r="D341" s="54">
        <v>20477.34</v>
      </c>
      <c r="E341" s="54">
        <f>E342</f>
        <v>18756.18</v>
      </c>
      <c r="F341" s="55">
        <f t="shared" si="17"/>
        <v>87.371460700222727</v>
      </c>
      <c r="G341" s="54">
        <f t="shared" si="18"/>
        <v>91.594806747360749</v>
      </c>
    </row>
    <row r="342" spans="1:10" ht="36" customHeight="1">
      <c r="A342" s="53" t="s">
        <v>322</v>
      </c>
      <c r="B342" s="22" t="s">
        <v>323</v>
      </c>
      <c r="C342" s="54">
        <v>21467.17</v>
      </c>
      <c r="D342" s="54">
        <v>20477.34</v>
      </c>
      <c r="E342" s="54">
        <f>E343+E350</f>
        <v>18756.18</v>
      </c>
      <c r="F342" s="55">
        <f t="shared" si="17"/>
        <v>87.371460700222727</v>
      </c>
      <c r="G342" s="54">
        <f t="shared" si="18"/>
        <v>91.594806747360749</v>
      </c>
      <c r="H342" s="4"/>
    </row>
    <row r="343" spans="1:10" ht="30">
      <c r="A343" s="56" t="s">
        <v>324</v>
      </c>
      <c r="B343" s="57" t="s">
        <v>325</v>
      </c>
      <c r="C343" s="58">
        <v>17989.830000000002</v>
      </c>
      <c r="D343" s="58">
        <v>17000</v>
      </c>
      <c r="E343" s="58">
        <v>15278.82</v>
      </c>
      <c r="F343" s="58">
        <f t="shared" si="17"/>
        <v>84.93031896354772</v>
      </c>
      <c r="G343" s="58">
        <f t="shared" si="18"/>
        <v>89.875411764705888</v>
      </c>
    </row>
    <row r="344" spans="1:10" ht="15">
      <c r="A344" s="59" t="s">
        <v>326</v>
      </c>
      <c r="B344" s="19" t="s">
        <v>327</v>
      </c>
      <c r="C344" s="60">
        <v>17989.830000000002</v>
      </c>
      <c r="D344" s="60">
        <v>17000</v>
      </c>
      <c r="E344" s="61">
        <v>15278.82</v>
      </c>
      <c r="F344" s="62">
        <f t="shared" si="17"/>
        <v>84.93031896354772</v>
      </c>
      <c r="G344" s="63">
        <f t="shared" si="18"/>
        <v>89.875411764705888</v>
      </c>
    </row>
    <row r="345" spans="1:10" ht="30">
      <c r="A345" s="64"/>
      <c r="B345" s="19" t="s">
        <v>328</v>
      </c>
      <c r="C345" s="60">
        <v>17989.830000000002</v>
      </c>
      <c r="D345" s="60">
        <v>17000</v>
      </c>
      <c r="E345" s="61">
        <v>15278.82</v>
      </c>
      <c r="F345" s="62">
        <f t="shared" si="17"/>
        <v>84.93031896354772</v>
      </c>
      <c r="G345" s="63">
        <f t="shared" si="18"/>
        <v>89.875411764705888</v>
      </c>
      <c r="H345" s="4"/>
    </row>
    <row r="346" spans="1:10" ht="15">
      <c r="A346" s="65">
        <v>3</v>
      </c>
      <c r="B346" s="19" t="s">
        <v>329</v>
      </c>
      <c r="C346" s="60">
        <v>17989.830000000002</v>
      </c>
      <c r="D346" s="60">
        <v>17000</v>
      </c>
      <c r="E346" s="61">
        <v>15278.82</v>
      </c>
      <c r="F346" s="62">
        <f t="shared" si="17"/>
        <v>84.93031896354772</v>
      </c>
      <c r="G346" s="63">
        <f t="shared" si="18"/>
        <v>89.875411764705888</v>
      </c>
    </row>
    <row r="347" spans="1:10" ht="15">
      <c r="A347" s="65">
        <v>32</v>
      </c>
      <c r="B347" s="19" t="s">
        <v>330</v>
      </c>
      <c r="C347" s="60">
        <v>17989.830000000002</v>
      </c>
      <c r="D347" s="60">
        <v>17000</v>
      </c>
      <c r="E347" s="61">
        <v>15278.82</v>
      </c>
      <c r="F347" s="62">
        <f t="shared" si="17"/>
        <v>84.93031896354772</v>
      </c>
      <c r="G347" s="63">
        <f t="shared" si="18"/>
        <v>89.875411764705888</v>
      </c>
    </row>
    <row r="348" spans="1:10" ht="30">
      <c r="A348" s="65">
        <v>329</v>
      </c>
      <c r="B348" s="19" t="s">
        <v>331</v>
      </c>
      <c r="C348" s="60">
        <v>17989.830000000002</v>
      </c>
      <c r="D348" s="54" t="s">
        <v>20</v>
      </c>
      <c r="E348" s="61">
        <v>15278.82</v>
      </c>
      <c r="F348" s="62">
        <f t="shared" si="17"/>
        <v>84.93031896354772</v>
      </c>
      <c r="G348" s="63" t="s">
        <v>20</v>
      </c>
    </row>
    <row r="349" spans="1:10" ht="45">
      <c r="A349" s="65">
        <v>3291</v>
      </c>
      <c r="B349" s="19" t="s">
        <v>332</v>
      </c>
      <c r="C349" s="60">
        <v>17989.830000000002</v>
      </c>
      <c r="D349" s="54" t="s">
        <v>20</v>
      </c>
      <c r="E349" s="61">
        <v>15278.82</v>
      </c>
      <c r="F349" s="62">
        <f t="shared" si="17"/>
        <v>84.93031896354772</v>
      </c>
      <c r="G349" s="63" t="s">
        <v>20</v>
      </c>
    </row>
    <row r="350" spans="1:10" ht="34.5" customHeight="1">
      <c r="A350" s="56" t="s">
        <v>333</v>
      </c>
      <c r="B350" s="57" t="s">
        <v>334</v>
      </c>
      <c r="C350" s="58">
        <v>3477.34</v>
      </c>
      <c r="D350" s="58">
        <v>3477.34</v>
      </c>
      <c r="E350" s="58">
        <f t="shared" ref="E350:E356" si="19">3477.36</f>
        <v>3477.36</v>
      </c>
      <c r="F350" s="58">
        <f t="shared" si="17"/>
        <v>100.00057515227157</v>
      </c>
      <c r="G350" s="58">
        <f>(E350/D350)*100</f>
        <v>100.00057515227157</v>
      </c>
    </row>
    <row r="351" spans="1:10" ht="15">
      <c r="A351" s="59" t="s">
        <v>326</v>
      </c>
      <c r="B351" s="19" t="s">
        <v>327</v>
      </c>
      <c r="C351" s="60">
        <v>3477.34</v>
      </c>
      <c r="D351" s="60">
        <v>3477.34</v>
      </c>
      <c r="E351" s="63">
        <f t="shared" si="19"/>
        <v>3477.36</v>
      </c>
      <c r="F351" s="62">
        <f t="shared" si="17"/>
        <v>100.00057515227157</v>
      </c>
      <c r="G351" s="63">
        <f>(E351/D351)*100</f>
        <v>100.00057515227157</v>
      </c>
    </row>
    <row r="352" spans="1:10" ht="30">
      <c r="A352" s="64"/>
      <c r="B352" s="19" t="s">
        <v>328</v>
      </c>
      <c r="C352" s="60">
        <v>3477.34</v>
      </c>
      <c r="D352" s="60">
        <v>3477.34</v>
      </c>
      <c r="E352" s="63">
        <f t="shared" si="19"/>
        <v>3477.36</v>
      </c>
      <c r="F352" s="62">
        <f t="shared" si="17"/>
        <v>100.00057515227157</v>
      </c>
      <c r="G352" s="63">
        <f>(E352/D352)*100</f>
        <v>100.00057515227157</v>
      </c>
    </row>
    <row r="353" spans="1:7" ht="15">
      <c r="A353" s="65">
        <v>3</v>
      </c>
      <c r="B353" s="19" t="s">
        <v>335</v>
      </c>
      <c r="C353" s="60">
        <v>3477.34</v>
      </c>
      <c r="D353" s="60">
        <v>3477.34</v>
      </c>
      <c r="E353" s="63">
        <f t="shared" si="19"/>
        <v>3477.36</v>
      </c>
      <c r="F353" s="62">
        <f t="shared" si="17"/>
        <v>100.00057515227157</v>
      </c>
      <c r="G353" s="63">
        <f>(E353/D353)*100</f>
        <v>100.00057515227157</v>
      </c>
    </row>
    <row r="354" spans="1:7" ht="15">
      <c r="A354" s="65">
        <v>38</v>
      </c>
      <c r="B354" s="19" t="s">
        <v>336</v>
      </c>
      <c r="C354" s="60">
        <v>3477.34</v>
      </c>
      <c r="D354" s="60">
        <v>3477.34</v>
      </c>
      <c r="E354" s="63">
        <f t="shared" si="19"/>
        <v>3477.36</v>
      </c>
      <c r="F354" s="62">
        <f t="shared" si="17"/>
        <v>100.00057515227157</v>
      </c>
      <c r="G354" s="63">
        <f>(E354/D354)*100</f>
        <v>100.00057515227157</v>
      </c>
    </row>
    <row r="355" spans="1:7" ht="15">
      <c r="A355" s="65">
        <v>381</v>
      </c>
      <c r="B355" s="19" t="s">
        <v>337</v>
      </c>
      <c r="C355" s="60">
        <v>3477.34</v>
      </c>
      <c r="D355" s="54" t="s">
        <v>20</v>
      </c>
      <c r="E355" s="63">
        <f t="shared" si="19"/>
        <v>3477.36</v>
      </c>
      <c r="F355" s="62">
        <f t="shared" si="17"/>
        <v>100.00057515227157</v>
      </c>
      <c r="G355" s="63" t="s">
        <v>20</v>
      </c>
    </row>
    <row r="356" spans="1:7" ht="15">
      <c r="A356" s="65">
        <v>3811</v>
      </c>
      <c r="B356" s="19" t="s">
        <v>338</v>
      </c>
      <c r="C356" s="60">
        <v>3477.34</v>
      </c>
      <c r="D356" s="54" t="s">
        <v>20</v>
      </c>
      <c r="E356" s="63">
        <f t="shared" si="19"/>
        <v>3477.36</v>
      </c>
      <c r="F356" s="62">
        <f t="shared" si="17"/>
        <v>100.00057515227157</v>
      </c>
      <c r="G356" s="63" t="s">
        <v>20</v>
      </c>
    </row>
    <row r="357" spans="1:7" ht="42.75">
      <c r="A357" s="66" t="s">
        <v>339</v>
      </c>
      <c r="B357" s="22" t="s">
        <v>340</v>
      </c>
      <c r="C357" s="54">
        <v>2599363.0299999998</v>
      </c>
      <c r="D357" s="54">
        <v>3736019.67</v>
      </c>
      <c r="E357" s="54">
        <f>E358+E374+E950</f>
        <v>2700513.6</v>
      </c>
      <c r="F357" s="55">
        <f t="shared" si="17"/>
        <v>103.89135987673103</v>
      </c>
      <c r="G357" s="54">
        <f>(E357/D357)*100</f>
        <v>72.283174033717017</v>
      </c>
    </row>
    <row r="358" spans="1:7" ht="30" customHeight="1">
      <c r="A358" s="53" t="s">
        <v>341</v>
      </c>
      <c r="B358" s="22" t="s">
        <v>342</v>
      </c>
      <c r="C358" s="54">
        <v>35987.58</v>
      </c>
      <c r="D358" s="54">
        <v>8955</v>
      </c>
      <c r="E358" s="54">
        <f>E360+E367</f>
        <v>10791.25</v>
      </c>
      <c r="F358" s="55">
        <f t="shared" si="17"/>
        <v>29.986039628116146</v>
      </c>
      <c r="G358" s="54">
        <f>(E358/D358)*100</f>
        <v>120.50530429927416</v>
      </c>
    </row>
    <row r="359" spans="1:7" ht="71.25">
      <c r="A359" s="53" t="s">
        <v>343</v>
      </c>
      <c r="B359" s="22" t="s">
        <v>344</v>
      </c>
      <c r="C359" s="55">
        <v>555876.06000000006</v>
      </c>
      <c r="D359" s="55">
        <v>643506.63</v>
      </c>
      <c r="E359" s="55">
        <f>E360+E367+E375+E431+E438</f>
        <v>632820.59</v>
      </c>
      <c r="F359" s="55">
        <f t="shared" si="17"/>
        <v>113.84202982225928</v>
      </c>
      <c r="G359" s="54">
        <f>(E359/D359)*100</f>
        <v>98.339404832550045</v>
      </c>
    </row>
    <row r="360" spans="1:7" ht="30">
      <c r="A360" s="56" t="s">
        <v>345</v>
      </c>
      <c r="B360" s="57" t="s">
        <v>346</v>
      </c>
      <c r="C360" s="58">
        <v>0</v>
      </c>
      <c r="D360" s="58">
        <v>0</v>
      </c>
      <c r="E360" s="58">
        <v>0</v>
      </c>
      <c r="F360" s="58">
        <v>0</v>
      </c>
      <c r="G360" s="58">
        <v>0</v>
      </c>
    </row>
    <row r="361" spans="1:7" ht="15">
      <c r="A361" s="59" t="s">
        <v>347</v>
      </c>
      <c r="B361" s="19" t="s">
        <v>348</v>
      </c>
      <c r="C361" s="62">
        <v>0</v>
      </c>
      <c r="D361" s="62">
        <v>0</v>
      </c>
      <c r="E361" s="63">
        <v>0</v>
      </c>
      <c r="F361" s="62">
        <v>0</v>
      </c>
      <c r="G361" s="62">
        <v>0</v>
      </c>
    </row>
    <row r="362" spans="1:7" ht="30">
      <c r="A362" s="64"/>
      <c r="B362" s="19" t="s">
        <v>328</v>
      </c>
      <c r="C362" s="62">
        <v>0</v>
      </c>
      <c r="D362" s="62">
        <v>0</v>
      </c>
      <c r="E362" s="63">
        <v>0</v>
      </c>
      <c r="F362" s="62">
        <v>0</v>
      </c>
      <c r="G362" s="62">
        <v>0</v>
      </c>
    </row>
    <row r="363" spans="1:7" ht="15">
      <c r="A363" s="65">
        <v>3</v>
      </c>
      <c r="B363" s="19" t="s">
        <v>335</v>
      </c>
      <c r="C363" s="62">
        <v>0</v>
      </c>
      <c r="D363" s="62">
        <v>0</v>
      </c>
      <c r="E363" s="63">
        <v>0</v>
      </c>
      <c r="F363" s="62">
        <v>0</v>
      </c>
      <c r="G363" s="62">
        <v>0</v>
      </c>
    </row>
    <row r="364" spans="1:7" ht="15">
      <c r="A364" s="65">
        <v>38</v>
      </c>
      <c r="B364" s="19" t="s">
        <v>336</v>
      </c>
      <c r="C364" s="62">
        <v>0</v>
      </c>
      <c r="D364" s="60">
        <v>0</v>
      </c>
      <c r="E364" s="63">
        <v>0</v>
      </c>
      <c r="F364" s="62">
        <v>0</v>
      </c>
      <c r="G364" s="62">
        <v>0</v>
      </c>
    </row>
    <row r="365" spans="1:7" ht="15">
      <c r="A365" s="65">
        <v>383</v>
      </c>
      <c r="B365" s="19" t="s">
        <v>349</v>
      </c>
      <c r="C365" s="62">
        <v>0</v>
      </c>
      <c r="D365" s="54" t="s">
        <v>20</v>
      </c>
      <c r="E365" s="63">
        <v>0</v>
      </c>
      <c r="F365" s="62">
        <v>0</v>
      </c>
      <c r="G365" s="62" t="s">
        <v>20</v>
      </c>
    </row>
    <row r="366" spans="1:7" ht="15">
      <c r="A366" s="65">
        <v>3835</v>
      </c>
      <c r="B366" s="19" t="s">
        <v>350</v>
      </c>
      <c r="C366" s="62">
        <v>0</v>
      </c>
      <c r="D366" s="54" t="s">
        <v>20</v>
      </c>
      <c r="E366" s="63">
        <v>0</v>
      </c>
      <c r="F366" s="62">
        <v>0</v>
      </c>
      <c r="G366" s="60" t="s">
        <v>20</v>
      </c>
    </row>
    <row r="367" spans="1:7" ht="45">
      <c r="A367" s="56" t="s">
        <v>351</v>
      </c>
      <c r="B367" s="57" t="s">
        <v>352</v>
      </c>
      <c r="C367" s="58">
        <v>35984.58</v>
      </c>
      <c r="D367" s="58">
        <v>8955</v>
      </c>
      <c r="E367" s="58">
        <v>10791.25</v>
      </c>
      <c r="F367" s="58">
        <f t="shared" ref="F367:F404" si="20">(E367/C367)*100</f>
        <v>29.988539535545499</v>
      </c>
      <c r="G367" s="58">
        <f>(E367/D367)*100</f>
        <v>120.50530429927416</v>
      </c>
    </row>
    <row r="368" spans="1:7" ht="15">
      <c r="A368" s="59" t="s">
        <v>326</v>
      </c>
      <c r="B368" s="19" t="s">
        <v>327</v>
      </c>
      <c r="C368" s="60">
        <v>35984.58</v>
      </c>
      <c r="D368" s="60">
        <v>8955</v>
      </c>
      <c r="E368" s="63">
        <v>10791.25</v>
      </c>
      <c r="F368" s="62">
        <f t="shared" si="20"/>
        <v>29.988539535545499</v>
      </c>
      <c r="G368" s="60">
        <f>(E368/D368)*100</f>
        <v>120.50530429927416</v>
      </c>
    </row>
    <row r="369" spans="1:8" ht="30">
      <c r="A369" s="59"/>
      <c r="B369" s="19" t="s">
        <v>328</v>
      </c>
      <c r="C369" s="60">
        <v>35984.58</v>
      </c>
      <c r="D369" s="60">
        <v>8955</v>
      </c>
      <c r="E369" s="63">
        <v>10791.25</v>
      </c>
      <c r="F369" s="62">
        <f t="shared" si="20"/>
        <v>29.988539535545499</v>
      </c>
      <c r="G369" s="60">
        <f>(E369/D369)*100</f>
        <v>120.50530429927416</v>
      </c>
    </row>
    <row r="370" spans="1:8" ht="15">
      <c r="A370" s="65">
        <v>3</v>
      </c>
      <c r="B370" s="19" t="s">
        <v>335</v>
      </c>
      <c r="C370" s="60">
        <v>35984.58</v>
      </c>
      <c r="D370" s="60">
        <v>8955</v>
      </c>
      <c r="E370" s="63">
        <v>10791.25</v>
      </c>
      <c r="F370" s="62">
        <f t="shared" si="20"/>
        <v>29.988539535545499</v>
      </c>
      <c r="G370" s="60">
        <f>(E370/D370)*100</f>
        <v>120.50530429927416</v>
      </c>
    </row>
    <row r="371" spans="1:8" ht="15">
      <c r="A371" s="65">
        <v>32</v>
      </c>
      <c r="B371" s="19" t="s">
        <v>330</v>
      </c>
      <c r="C371" s="60">
        <v>35984.58</v>
      </c>
      <c r="D371" s="60">
        <v>8955</v>
      </c>
      <c r="E371" s="63">
        <v>10791.25</v>
      </c>
      <c r="F371" s="62">
        <f t="shared" si="20"/>
        <v>29.988539535545499</v>
      </c>
      <c r="G371" s="60">
        <f>(E371/D371)*100</f>
        <v>120.50530429927416</v>
      </c>
    </row>
    <row r="372" spans="1:8" ht="30">
      <c r="A372" s="65">
        <v>329</v>
      </c>
      <c r="B372" s="19" t="s">
        <v>331</v>
      </c>
      <c r="C372" s="60">
        <v>35984.58</v>
      </c>
      <c r="D372" s="54" t="s">
        <v>20</v>
      </c>
      <c r="E372" s="63">
        <v>10791.25</v>
      </c>
      <c r="F372" s="62">
        <f t="shared" si="20"/>
        <v>29.988539535545499</v>
      </c>
      <c r="G372" s="60" t="s">
        <v>20</v>
      </c>
    </row>
    <row r="373" spans="1:8" ht="30">
      <c r="A373" s="65">
        <v>3299</v>
      </c>
      <c r="B373" s="19" t="s">
        <v>353</v>
      </c>
      <c r="C373" s="60">
        <v>35984.58</v>
      </c>
      <c r="D373" s="54" t="s">
        <v>20</v>
      </c>
      <c r="E373" s="63">
        <v>10791.25</v>
      </c>
      <c r="F373" s="62">
        <f t="shared" si="20"/>
        <v>29.988539535545499</v>
      </c>
      <c r="G373" s="60" t="s">
        <v>20</v>
      </c>
      <c r="H373" s="4"/>
    </row>
    <row r="374" spans="1:8" ht="89.25" customHeight="1">
      <c r="A374" s="53" t="s">
        <v>354</v>
      </c>
      <c r="B374" s="22" t="s">
        <v>355</v>
      </c>
      <c r="C374" s="54">
        <v>1981702.48</v>
      </c>
      <c r="D374" s="54">
        <v>2976249.84</v>
      </c>
      <c r="E374" s="54">
        <f>E375+E431+E438+E455+E525+E561+E681+E696+E798+E827+E842+E850+E900</f>
        <v>1917571.25</v>
      </c>
      <c r="F374" s="55">
        <f t="shared" si="20"/>
        <v>96.763831571730179</v>
      </c>
      <c r="G374" s="54">
        <f t="shared" ref="G374:G379" si="21">(E374/D374)*100</f>
        <v>64.429108881531263</v>
      </c>
    </row>
    <row r="375" spans="1:8" ht="46.5" customHeight="1">
      <c r="A375" s="56" t="s">
        <v>356</v>
      </c>
      <c r="B375" s="57" t="s">
        <v>357</v>
      </c>
      <c r="C375" s="58">
        <v>458337.33</v>
      </c>
      <c r="D375" s="58">
        <v>587000</v>
      </c>
      <c r="E375" s="58">
        <v>572504.82999999996</v>
      </c>
      <c r="F375" s="58">
        <f t="shared" si="20"/>
        <v>124.90905552030857</v>
      </c>
      <c r="G375" s="58">
        <f t="shared" si="21"/>
        <v>97.530635434412261</v>
      </c>
    </row>
    <row r="376" spans="1:8" ht="15">
      <c r="A376" s="59" t="s">
        <v>326</v>
      </c>
      <c r="B376" s="19" t="s">
        <v>327</v>
      </c>
      <c r="C376" s="62">
        <v>458337.33</v>
      </c>
      <c r="D376" s="60">
        <v>587000</v>
      </c>
      <c r="E376" s="62">
        <v>572504.82999999996</v>
      </c>
      <c r="F376" s="62">
        <f t="shared" si="20"/>
        <v>124.90905552030857</v>
      </c>
      <c r="G376" s="60">
        <f t="shared" si="21"/>
        <v>97.530635434412261</v>
      </c>
    </row>
    <row r="377" spans="1:8" ht="30">
      <c r="A377" s="59"/>
      <c r="B377" s="19" t="s">
        <v>328</v>
      </c>
      <c r="C377" s="62">
        <v>458337.33</v>
      </c>
      <c r="D377" s="60">
        <v>587000</v>
      </c>
      <c r="E377" s="62">
        <v>572504.82999999996</v>
      </c>
      <c r="F377" s="62">
        <f t="shared" si="20"/>
        <v>124.90905552030857</v>
      </c>
      <c r="G377" s="60">
        <f t="shared" si="21"/>
        <v>97.530635434412261</v>
      </c>
    </row>
    <row r="378" spans="1:8" ht="15">
      <c r="A378" s="65">
        <v>3</v>
      </c>
      <c r="B378" s="19" t="s">
        <v>335</v>
      </c>
      <c r="C378" s="62">
        <v>458337.33</v>
      </c>
      <c r="D378" s="60">
        <v>587000</v>
      </c>
      <c r="E378" s="62">
        <f>E379+E388+E417+E423</f>
        <v>572504.82999999996</v>
      </c>
      <c r="F378" s="62">
        <f t="shared" si="20"/>
        <v>124.90905552030857</v>
      </c>
      <c r="G378" s="60">
        <f t="shared" si="21"/>
        <v>97.530635434412261</v>
      </c>
    </row>
    <row r="379" spans="1:8" ht="15">
      <c r="A379" s="65">
        <v>31</v>
      </c>
      <c r="B379" s="19" t="s">
        <v>358</v>
      </c>
      <c r="C379" s="60">
        <v>281017.84999999998</v>
      </c>
      <c r="D379" s="60">
        <v>365000</v>
      </c>
      <c r="E379" s="60">
        <f>E380+E383+E385</f>
        <v>360365.05000000005</v>
      </c>
      <c r="F379" s="62">
        <f t="shared" si="20"/>
        <v>128.23564410588156</v>
      </c>
      <c r="G379" s="60">
        <f t="shared" si="21"/>
        <v>98.730150684931516</v>
      </c>
    </row>
    <row r="380" spans="1:8" ht="15">
      <c r="A380" s="65">
        <v>311</v>
      </c>
      <c r="B380" s="19" t="s">
        <v>359</v>
      </c>
      <c r="C380" s="60">
        <v>185293.24</v>
      </c>
      <c r="D380" s="54" t="s">
        <v>20</v>
      </c>
      <c r="E380" s="60">
        <f>E381+E382</f>
        <v>235761.88</v>
      </c>
      <c r="F380" s="62">
        <f t="shared" si="20"/>
        <v>127.23717281860904</v>
      </c>
      <c r="G380" s="60" t="s">
        <v>20</v>
      </c>
    </row>
    <row r="381" spans="1:8" ht="15">
      <c r="A381" s="65">
        <v>3111</v>
      </c>
      <c r="B381" s="19" t="s">
        <v>360</v>
      </c>
      <c r="C381" s="60">
        <v>171848.27</v>
      </c>
      <c r="D381" s="54" t="s">
        <v>20</v>
      </c>
      <c r="E381" s="60">
        <v>223223.23</v>
      </c>
      <c r="F381" s="62">
        <f t="shared" si="20"/>
        <v>129.89553517181176</v>
      </c>
      <c r="G381" s="60" t="s">
        <v>20</v>
      </c>
    </row>
    <row r="382" spans="1:8" ht="15">
      <c r="A382" s="65">
        <v>3112</v>
      </c>
      <c r="B382" s="19" t="s">
        <v>361</v>
      </c>
      <c r="C382" s="60">
        <v>13444.97</v>
      </c>
      <c r="D382" s="54" t="s">
        <v>20</v>
      </c>
      <c r="E382" s="60">
        <v>12538.65</v>
      </c>
      <c r="F382" s="62">
        <f t="shared" si="20"/>
        <v>93.259040369744227</v>
      </c>
      <c r="G382" s="60" t="s">
        <v>20</v>
      </c>
    </row>
    <row r="383" spans="1:8" ht="15">
      <c r="A383" s="65">
        <v>312</v>
      </c>
      <c r="B383" s="19" t="s">
        <v>362</v>
      </c>
      <c r="C383" s="60">
        <v>20863.5</v>
      </c>
      <c r="D383" s="54" t="s">
        <v>20</v>
      </c>
      <c r="E383" s="60">
        <f>E384</f>
        <v>24198.66</v>
      </c>
      <c r="F383" s="62">
        <f t="shared" si="20"/>
        <v>115.98562082105113</v>
      </c>
      <c r="G383" s="60" t="s">
        <v>20</v>
      </c>
    </row>
    <row r="384" spans="1:8" ht="15">
      <c r="A384" s="65">
        <v>3121</v>
      </c>
      <c r="B384" s="19" t="s">
        <v>362</v>
      </c>
      <c r="C384" s="60">
        <v>20863.5</v>
      </c>
      <c r="D384" s="54" t="s">
        <v>20</v>
      </c>
      <c r="E384" s="60">
        <v>24198.66</v>
      </c>
      <c r="F384" s="62">
        <f t="shared" si="20"/>
        <v>115.98562082105113</v>
      </c>
      <c r="G384" s="60" t="s">
        <v>20</v>
      </c>
    </row>
    <row r="385" spans="1:7" ht="15">
      <c r="A385" s="65">
        <v>313</v>
      </c>
      <c r="B385" s="19" t="s">
        <v>363</v>
      </c>
      <c r="C385" s="60">
        <v>74861.11</v>
      </c>
      <c r="D385" s="54" t="s">
        <v>20</v>
      </c>
      <c r="E385" s="60">
        <f>E386+E387</f>
        <v>100404.51000000001</v>
      </c>
      <c r="F385" s="62">
        <f t="shared" si="20"/>
        <v>134.12105430977448</v>
      </c>
      <c r="G385" s="60" t="s">
        <v>20</v>
      </c>
    </row>
    <row r="386" spans="1:7" ht="30">
      <c r="A386" s="65">
        <v>3131</v>
      </c>
      <c r="B386" s="19" t="s">
        <v>364</v>
      </c>
      <c r="C386" s="60">
        <v>40033.86</v>
      </c>
      <c r="D386" s="54" t="s">
        <v>20</v>
      </c>
      <c r="E386" s="60">
        <v>54682.14</v>
      </c>
      <c r="F386" s="62">
        <f t="shared" si="20"/>
        <v>136.58972679626694</v>
      </c>
      <c r="G386" s="60" t="s">
        <v>20</v>
      </c>
    </row>
    <row r="387" spans="1:7" ht="30">
      <c r="A387" s="65">
        <v>3132</v>
      </c>
      <c r="B387" s="19" t="s">
        <v>365</v>
      </c>
      <c r="C387" s="60">
        <v>34827.25</v>
      </c>
      <c r="D387" s="54" t="s">
        <v>20</v>
      </c>
      <c r="E387" s="60">
        <v>45722.37</v>
      </c>
      <c r="F387" s="62">
        <f t="shared" si="20"/>
        <v>131.28331981422593</v>
      </c>
      <c r="G387" s="60" t="s">
        <v>20</v>
      </c>
    </row>
    <row r="388" spans="1:7" ht="15">
      <c r="A388" s="65">
        <v>32</v>
      </c>
      <c r="B388" s="19" t="s">
        <v>330</v>
      </c>
      <c r="C388" s="62">
        <v>147509.03</v>
      </c>
      <c r="D388" s="62">
        <v>185000</v>
      </c>
      <c r="E388" s="62">
        <f>E389+E394+E400+E410</f>
        <v>174851.59</v>
      </c>
      <c r="F388" s="62">
        <f t="shared" si="20"/>
        <v>118.53619402147788</v>
      </c>
      <c r="G388" s="60">
        <f>(E388/D388)*100</f>
        <v>94.514372972972964</v>
      </c>
    </row>
    <row r="389" spans="1:7" ht="15">
      <c r="A389" s="65">
        <v>321</v>
      </c>
      <c r="B389" s="19" t="s">
        <v>366</v>
      </c>
      <c r="C389" s="60">
        <v>9476.34</v>
      </c>
      <c r="D389" s="54" t="s">
        <v>20</v>
      </c>
      <c r="E389" s="60">
        <f>E390+E391+E392+E393</f>
        <v>10569.47</v>
      </c>
      <c r="F389" s="62">
        <f t="shared" si="20"/>
        <v>111.53536069832867</v>
      </c>
      <c r="G389" s="60" t="s">
        <v>20</v>
      </c>
    </row>
    <row r="390" spans="1:7" ht="15">
      <c r="A390" s="65">
        <v>3211</v>
      </c>
      <c r="B390" s="19" t="s">
        <v>367</v>
      </c>
      <c r="C390" s="60">
        <v>438.4</v>
      </c>
      <c r="D390" s="54" t="s">
        <v>20</v>
      </c>
      <c r="E390" s="60">
        <v>32.1</v>
      </c>
      <c r="F390" s="62">
        <f t="shared" si="20"/>
        <v>7.3220802919708037</v>
      </c>
      <c r="G390" s="60" t="s">
        <v>20</v>
      </c>
    </row>
    <row r="391" spans="1:7" ht="30">
      <c r="A391" s="65">
        <v>3212</v>
      </c>
      <c r="B391" s="19" t="s">
        <v>368</v>
      </c>
      <c r="C391" s="60">
        <v>5929.05</v>
      </c>
      <c r="D391" s="54" t="s">
        <v>20</v>
      </c>
      <c r="E391" s="60">
        <v>5954.54</v>
      </c>
      <c r="F391" s="62">
        <f t="shared" si="20"/>
        <v>100.42991710307723</v>
      </c>
      <c r="G391" s="60" t="s">
        <v>20</v>
      </c>
    </row>
    <row r="392" spans="1:7" ht="30">
      <c r="A392" s="65">
        <v>3213</v>
      </c>
      <c r="B392" s="19" t="s">
        <v>369</v>
      </c>
      <c r="C392" s="60">
        <v>1943.39</v>
      </c>
      <c r="D392" s="54" t="s">
        <v>20</v>
      </c>
      <c r="E392" s="60">
        <v>4156.03</v>
      </c>
      <c r="F392" s="62">
        <f t="shared" si="20"/>
        <v>213.85465603918922</v>
      </c>
      <c r="G392" s="60" t="s">
        <v>20</v>
      </c>
    </row>
    <row r="393" spans="1:7" ht="30">
      <c r="A393" s="65">
        <v>3214</v>
      </c>
      <c r="B393" s="19" t="s">
        <v>370</v>
      </c>
      <c r="C393" s="60">
        <v>1165.5</v>
      </c>
      <c r="D393" s="54" t="s">
        <v>20</v>
      </c>
      <c r="E393" s="60">
        <v>426.8</v>
      </c>
      <c r="F393" s="62">
        <f t="shared" si="20"/>
        <v>36.619476619476622</v>
      </c>
      <c r="G393" s="60" t="s">
        <v>20</v>
      </c>
    </row>
    <row r="394" spans="1:7" ht="15">
      <c r="A394" s="65">
        <v>322</v>
      </c>
      <c r="B394" s="19" t="s">
        <v>371</v>
      </c>
      <c r="C394" s="62">
        <v>15978.65</v>
      </c>
      <c r="D394" s="54" t="s">
        <v>20</v>
      </c>
      <c r="E394" s="62">
        <f>E395+E396+E397+E398+E399</f>
        <v>17547.98</v>
      </c>
      <c r="F394" s="62">
        <f t="shared" si="20"/>
        <v>109.82141795458315</v>
      </c>
      <c r="G394" s="60" t="s">
        <v>20</v>
      </c>
    </row>
    <row r="395" spans="1:7" ht="30">
      <c r="A395" s="65">
        <v>3221</v>
      </c>
      <c r="B395" s="19" t="s">
        <v>372</v>
      </c>
      <c r="C395" s="60">
        <v>2723.74</v>
      </c>
      <c r="D395" s="54" t="s">
        <v>20</v>
      </c>
      <c r="E395" s="60">
        <v>5081.71</v>
      </c>
      <c r="F395" s="62">
        <f t="shared" si="20"/>
        <v>186.57103835167823</v>
      </c>
      <c r="G395" s="60" t="s">
        <v>20</v>
      </c>
    </row>
    <row r="396" spans="1:7" ht="15">
      <c r="A396" s="65">
        <v>3222</v>
      </c>
      <c r="B396" s="19" t="s">
        <v>373</v>
      </c>
      <c r="C396" s="60">
        <v>1796.66</v>
      </c>
      <c r="D396" s="54" t="s">
        <v>20</v>
      </c>
      <c r="E396" s="60">
        <v>400.62</v>
      </c>
      <c r="F396" s="62">
        <f t="shared" si="20"/>
        <v>22.298041922233477</v>
      </c>
      <c r="G396" s="60" t="s">
        <v>20</v>
      </c>
    </row>
    <row r="397" spans="1:7" ht="30">
      <c r="A397" s="65">
        <v>3224</v>
      </c>
      <c r="B397" s="19" t="s">
        <v>374</v>
      </c>
      <c r="C397" s="62">
        <v>5340.25</v>
      </c>
      <c r="D397" s="54" t="s">
        <v>20</v>
      </c>
      <c r="E397" s="62">
        <v>9736.65</v>
      </c>
      <c r="F397" s="62">
        <f t="shared" si="20"/>
        <v>182.32573381396003</v>
      </c>
      <c r="G397" s="60" t="s">
        <v>20</v>
      </c>
    </row>
    <row r="398" spans="1:7" ht="15">
      <c r="A398" s="65">
        <v>3225</v>
      </c>
      <c r="B398" s="19" t="s">
        <v>375</v>
      </c>
      <c r="C398" s="60">
        <v>5176.96</v>
      </c>
      <c r="D398" s="54" t="s">
        <v>20</v>
      </c>
      <c r="E398" s="60">
        <v>1612.5</v>
      </c>
      <c r="F398" s="62">
        <f t="shared" si="20"/>
        <v>31.147623315613799</v>
      </c>
      <c r="G398" s="60" t="s">
        <v>20</v>
      </c>
    </row>
    <row r="399" spans="1:7" ht="30">
      <c r="A399" s="65">
        <v>3227</v>
      </c>
      <c r="B399" s="19" t="s">
        <v>376</v>
      </c>
      <c r="C399" s="60">
        <v>941.04</v>
      </c>
      <c r="D399" s="54" t="s">
        <v>20</v>
      </c>
      <c r="E399" s="60">
        <v>716.5</v>
      </c>
      <c r="F399" s="62">
        <f t="shared" si="20"/>
        <v>76.139165178950947</v>
      </c>
      <c r="G399" s="60" t="s">
        <v>20</v>
      </c>
    </row>
    <row r="400" spans="1:7" ht="15">
      <c r="A400" s="65">
        <v>323</v>
      </c>
      <c r="B400" s="19" t="s">
        <v>377</v>
      </c>
      <c r="C400" s="62">
        <v>84920.21</v>
      </c>
      <c r="D400" s="54" t="s">
        <v>20</v>
      </c>
      <c r="E400" s="62">
        <f>SUM(E401:E409)</f>
        <v>124645.98999999999</v>
      </c>
      <c r="F400" s="62">
        <f t="shared" si="20"/>
        <v>146.78012454279138</v>
      </c>
      <c r="G400" s="60" t="s">
        <v>20</v>
      </c>
    </row>
    <row r="401" spans="1:9" ht="30">
      <c r="A401" s="65">
        <v>3231</v>
      </c>
      <c r="B401" s="19" t="s">
        <v>378</v>
      </c>
      <c r="C401" s="60">
        <v>4731.9799999999996</v>
      </c>
      <c r="D401" s="54" t="s">
        <v>20</v>
      </c>
      <c r="E401" s="60">
        <v>8603.86</v>
      </c>
      <c r="F401" s="62">
        <f t="shared" si="20"/>
        <v>181.82367634689922</v>
      </c>
      <c r="G401" s="60" t="s">
        <v>20</v>
      </c>
    </row>
    <row r="402" spans="1:9" ht="30">
      <c r="A402" s="65">
        <v>3232</v>
      </c>
      <c r="B402" s="19" t="s">
        <v>379</v>
      </c>
      <c r="C402" s="62">
        <v>3779.12</v>
      </c>
      <c r="D402" s="54" t="s">
        <v>20</v>
      </c>
      <c r="E402" s="62">
        <v>11815.46</v>
      </c>
      <c r="F402" s="62">
        <f t="shared" si="20"/>
        <v>312.65109337623574</v>
      </c>
      <c r="G402" s="60" t="s">
        <v>20</v>
      </c>
      <c r="I402" s="4"/>
    </row>
    <row r="403" spans="1:9" ht="15">
      <c r="A403" s="65">
        <v>3233</v>
      </c>
      <c r="B403" s="19" t="s">
        <v>380</v>
      </c>
      <c r="C403" s="62">
        <v>21103.46</v>
      </c>
      <c r="D403" s="54" t="s">
        <v>20</v>
      </c>
      <c r="E403" s="62">
        <v>19978.02</v>
      </c>
      <c r="F403" s="62">
        <f t="shared" si="20"/>
        <v>94.667035642496543</v>
      </c>
      <c r="G403" s="60" t="s">
        <v>20</v>
      </c>
    </row>
    <row r="404" spans="1:9" ht="15">
      <c r="A404" s="65">
        <v>3234</v>
      </c>
      <c r="B404" s="19" t="s">
        <v>381</v>
      </c>
      <c r="C404" s="60">
        <v>16968.91</v>
      </c>
      <c r="D404" s="54" t="s">
        <v>20</v>
      </c>
      <c r="E404" s="60">
        <f>15746.01-11872.36+5160.97</f>
        <v>9034.619999999999</v>
      </c>
      <c r="F404" s="62">
        <f t="shared" si="20"/>
        <v>53.242194106751697</v>
      </c>
      <c r="G404" s="60" t="s">
        <v>20</v>
      </c>
    </row>
    <row r="405" spans="1:9" ht="15">
      <c r="A405" s="65">
        <v>3235</v>
      </c>
      <c r="B405" s="19" t="s">
        <v>382</v>
      </c>
      <c r="C405" s="60">
        <v>0</v>
      </c>
      <c r="D405" s="54" t="s">
        <v>20</v>
      </c>
      <c r="E405" s="60">
        <v>15930.66</v>
      </c>
      <c r="F405" s="62">
        <v>0</v>
      </c>
      <c r="G405" s="60" t="s">
        <v>20</v>
      </c>
    </row>
    <row r="406" spans="1:9" ht="30">
      <c r="A406" s="65">
        <v>3236</v>
      </c>
      <c r="B406" s="19" t="s">
        <v>383</v>
      </c>
      <c r="C406" s="60">
        <v>110.78</v>
      </c>
      <c r="D406" s="54" t="s">
        <v>20</v>
      </c>
      <c r="E406" s="60">
        <v>1747.32</v>
      </c>
      <c r="F406" s="62">
        <f t="shared" ref="F406:F419" si="22">(E406/C406)*100</f>
        <v>1577.2883191911897</v>
      </c>
      <c r="G406" s="60" t="s">
        <v>20</v>
      </c>
    </row>
    <row r="407" spans="1:9" ht="15">
      <c r="A407" s="65">
        <v>3237</v>
      </c>
      <c r="B407" s="19" t="s">
        <v>384</v>
      </c>
      <c r="C407" s="62">
        <v>12858.04</v>
      </c>
      <c r="D407" s="54" t="s">
        <v>20</v>
      </c>
      <c r="E407" s="62">
        <v>25202.47</v>
      </c>
      <c r="F407" s="62">
        <f t="shared" si="22"/>
        <v>196.00553428049687</v>
      </c>
      <c r="G407" s="60" t="s">
        <v>20</v>
      </c>
    </row>
    <row r="408" spans="1:9" ht="15">
      <c r="A408" s="65">
        <v>3238</v>
      </c>
      <c r="B408" s="19" t="s">
        <v>385</v>
      </c>
      <c r="C408" s="60">
        <v>10023.200000000001</v>
      </c>
      <c r="D408" s="54" t="s">
        <v>20</v>
      </c>
      <c r="E408" s="60">
        <v>10394.93</v>
      </c>
      <c r="F408" s="62">
        <f t="shared" si="22"/>
        <v>103.7086958256844</v>
      </c>
      <c r="G408" s="60" t="s">
        <v>20</v>
      </c>
    </row>
    <row r="409" spans="1:9" ht="15">
      <c r="A409" s="65">
        <v>3239</v>
      </c>
      <c r="B409" s="19" t="s">
        <v>386</v>
      </c>
      <c r="C409" s="62">
        <v>15344.72</v>
      </c>
      <c r="D409" s="54" t="s">
        <v>20</v>
      </c>
      <c r="E409" s="62">
        <f>22358.77-420.12</f>
        <v>21938.65</v>
      </c>
      <c r="F409" s="62">
        <f t="shared" si="22"/>
        <v>142.97197993837619</v>
      </c>
      <c r="G409" s="60" t="s">
        <v>20</v>
      </c>
    </row>
    <row r="410" spans="1:9" ht="30">
      <c r="A410" s="65">
        <v>329</v>
      </c>
      <c r="B410" s="19" t="s">
        <v>331</v>
      </c>
      <c r="C410" s="62">
        <v>37133.83</v>
      </c>
      <c r="D410" s="54" t="s">
        <v>20</v>
      </c>
      <c r="E410" s="62">
        <f>SUM(E411:E416)</f>
        <v>22088.15</v>
      </c>
      <c r="F410" s="62">
        <f t="shared" si="22"/>
        <v>59.482552701943213</v>
      </c>
      <c r="G410" s="60" t="s">
        <v>20</v>
      </c>
    </row>
    <row r="411" spans="1:9" ht="45">
      <c r="A411" s="65">
        <v>329</v>
      </c>
      <c r="B411" s="19" t="s">
        <v>387</v>
      </c>
      <c r="C411" s="62">
        <v>16417.02</v>
      </c>
      <c r="D411" s="54" t="s">
        <v>20</v>
      </c>
      <c r="E411" s="62">
        <v>0</v>
      </c>
      <c r="F411" s="62">
        <f t="shared" si="22"/>
        <v>0</v>
      </c>
      <c r="G411" s="60" t="s">
        <v>20</v>
      </c>
    </row>
    <row r="412" spans="1:9" ht="15">
      <c r="A412" s="65">
        <v>3292</v>
      </c>
      <c r="B412" s="19" t="s">
        <v>388</v>
      </c>
      <c r="C412" s="60">
        <v>3586.13</v>
      </c>
      <c r="D412" s="54" t="s">
        <v>20</v>
      </c>
      <c r="E412" s="60">
        <v>2916.15</v>
      </c>
      <c r="F412" s="62">
        <f t="shared" si="22"/>
        <v>81.317464787946889</v>
      </c>
      <c r="G412" s="60" t="s">
        <v>20</v>
      </c>
    </row>
    <row r="413" spans="1:9" ht="15">
      <c r="A413" s="65">
        <v>3293</v>
      </c>
      <c r="B413" s="19" t="s">
        <v>389</v>
      </c>
      <c r="C413" s="60">
        <v>8466.5400000000009</v>
      </c>
      <c r="D413" s="54" t="s">
        <v>20</v>
      </c>
      <c r="E413" s="60">
        <v>9160.7900000000009</v>
      </c>
      <c r="F413" s="62">
        <f t="shared" si="22"/>
        <v>108.19992582566196</v>
      </c>
      <c r="G413" s="60" t="s">
        <v>20</v>
      </c>
    </row>
    <row r="414" spans="1:9" ht="15">
      <c r="A414" s="65">
        <v>3294</v>
      </c>
      <c r="B414" s="19" t="s">
        <v>390</v>
      </c>
      <c r="C414" s="60">
        <v>1129.92</v>
      </c>
      <c r="D414" s="54" t="s">
        <v>20</v>
      </c>
      <c r="E414" s="60">
        <v>5129.92</v>
      </c>
      <c r="F414" s="62">
        <f t="shared" si="22"/>
        <v>454.0073633531577</v>
      </c>
      <c r="G414" s="60" t="s">
        <v>20</v>
      </c>
    </row>
    <row r="415" spans="1:9" ht="15">
      <c r="A415" s="65">
        <v>3295</v>
      </c>
      <c r="B415" s="19" t="s">
        <v>391</v>
      </c>
      <c r="C415" s="60">
        <v>1003.49</v>
      </c>
      <c r="D415" s="54" t="s">
        <v>20</v>
      </c>
      <c r="E415" s="60">
        <v>1209.58</v>
      </c>
      <c r="F415" s="62">
        <f t="shared" si="22"/>
        <v>120.53732473666902</v>
      </c>
      <c r="G415" s="60" t="s">
        <v>20</v>
      </c>
    </row>
    <row r="416" spans="1:9" ht="30">
      <c r="A416" s="65">
        <v>3299</v>
      </c>
      <c r="B416" s="19" t="s">
        <v>331</v>
      </c>
      <c r="C416" s="60">
        <v>6530.73</v>
      </c>
      <c r="D416" s="54" t="s">
        <v>20</v>
      </c>
      <c r="E416" s="60">
        <f>1671.71+2000</f>
        <v>3671.71</v>
      </c>
      <c r="F416" s="62">
        <f t="shared" si="22"/>
        <v>56.222045621239893</v>
      </c>
      <c r="G416" s="60" t="s">
        <v>20</v>
      </c>
    </row>
    <row r="417" spans="1:7" ht="15">
      <c r="A417" s="65">
        <v>34</v>
      </c>
      <c r="B417" s="19" t="s">
        <v>392</v>
      </c>
      <c r="C417" s="60">
        <v>13197.92</v>
      </c>
      <c r="D417" s="60">
        <v>16000</v>
      </c>
      <c r="E417" s="60">
        <f>E418</f>
        <v>12123.49</v>
      </c>
      <c r="F417" s="62">
        <f t="shared" si="22"/>
        <v>91.85909597876028</v>
      </c>
      <c r="G417" s="60">
        <f>(E417/D417)*100</f>
        <v>75.771812499999996</v>
      </c>
    </row>
    <row r="418" spans="1:7" ht="15">
      <c r="A418" s="65">
        <v>343</v>
      </c>
      <c r="B418" s="19" t="s">
        <v>393</v>
      </c>
      <c r="C418" s="60">
        <v>13197.92</v>
      </c>
      <c r="D418" s="54" t="s">
        <v>20</v>
      </c>
      <c r="E418" s="60">
        <f>E419+E421+E422+E420</f>
        <v>12123.49</v>
      </c>
      <c r="F418" s="62">
        <f t="shared" si="22"/>
        <v>91.85909597876028</v>
      </c>
      <c r="G418" s="60" t="s">
        <v>20</v>
      </c>
    </row>
    <row r="419" spans="1:7" ht="30">
      <c r="A419" s="65">
        <v>3431</v>
      </c>
      <c r="B419" s="19" t="s">
        <v>394</v>
      </c>
      <c r="C419" s="60">
        <v>6498.08</v>
      </c>
      <c r="D419" s="54" t="s">
        <v>20</v>
      </c>
      <c r="E419" s="60">
        <v>6254.1</v>
      </c>
      <c r="F419" s="62">
        <f t="shared" si="22"/>
        <v>96.245352473345974</v>
      </c>
      <c r="G419" s="60" t="s">
        <v>20</v>
      </c>
    </row>
    <row r="420" spans="1:7" ht="15">
      <c r="A420" s="65">
        <v>3433</v>
      </c>
      <c r="B420" s="19" t="s">
        <v>395</v>
      </c>
      <c r="C420" s="60">
        <v>0</v>
      </c>
      <c r="D420" s="54" t="s">
        <v>20</v>
      </c>
      <c r="E420" s="60">
        <v>46.23</v>
      </c>
      <c r="F420" s="62">
        <v>0</v>
      </c>
      <c r="G420" s="60" t="s">
        <v>20</v>
      </c>
    </row>
    <row r="421" spans="1:7" ht="30">
      <c r="A421" s="65">
        <v>3434</v>
      </c>
      <c r="B421" s="19" t="s">
        <v>396</v>
      </c>
      <c r="C421" s="60">
        <v>6069.84</v>
      </c>
      <c r="D421" s="54" t="s">
        <v>20</v>
      </c>
      <c r="E421" s="60">
        <v>5823.16</v>
      </c>
      <c r="F421" s="62">
        <f t="shared" ref="F421:F428" si="23">(E421/C421)*100</f>
        <v>95.93597195313221</v>
      </c>
      <c r="G421" s="60" t="s">
        <v>20</v>
      </c>
    </row>
    <row r="422" spans="1:7" ht="30">
      <c r="A422" s="65">
        <v>3434</v>
      </c>
      <c r="B422" s="19" t="s">
        <v>397</v>
      </c>
      <c r="C422" s="60">
        <v>630</v>
      </c>
      <c r="D422" s="54" t="s">
        <v>20</v>
      </c>
      <c r="E422" s="60">
        <v>0</v>
      </c>
      <c r="F422" s="62">
        <f t="shared" si="23"/>
        <v>0</v>
      </c>
      <c r="G422" s="60" t="s">
        <v>20</v>
      </c>
    </row>
    <row r="423" spans="1:7" ht="15">
      <c r="A423" s="65">
        <v>38</v>
      </c>
      <c r="B423" s="19" t="s">
        <v>336</v>
      </c>
      <c r="C423" s="62">
        <v>16712.53</v>
      </c>
      <c r="D423" s="62">
        <v>21000</v>
      </c>
      <c r="E423" s="62">
        <f>E424+E426+E428</f>
        <v>25164.7</v>
      </c>
      <c r="F423" s="62">
        <f t="shared" si="23"/>
        <v>150.57385087715625</v>
      </c>
      <c r="G423" s="60">
        <f>(E423/D423)*100</f>
        <v>119.83190476190477</v>
      </c>
    </row>
    <row r="424" spans="1:7" ht="30">
      <c r="A424" s="65" t="s">
        <v>398</v>
      </c>
      <c r="B424" s="19" t="s">
        <v>399</v>
      </c>
      <c r="C424" s="60">
        <v>10512.53</v>
      </c>
      <c r="D424" s="54" t="s">
        <v>20</v>
      </c>
      <c r="E424" s="60">
        <v>12366.18</v>
      </c>
      <c r="F424" s="62">
        <f t="shared" si="23"/>
        <v>117.63276775428939</v>
      </c>
      <c r="G424" s="60" t="s">
        <v>20</v>
      </c>
    </row>
    <row r="425" spans="1:7" ht="15">
      <c r="A425" s="65" t="s">
        <v>400</v>
      </c>
      <c r="B425" s="19" t="s">
        <v>338</v>
      </c>
      <c r="C425" s="60">
        <v>10512.53</v>
      </c>
      <c r="D425" s="54" t="s">
        <v>20</v>
      </c>
      <c r="E425" s="60">
        <v>12366.18</v>
      </c>
      <c r="F425" s="62">
        <f t="shared" si="23"/>
        <v>117.63276775428939</v>
      </c>
      <c r="G425" s="60" t="s">
        <v>20</v>
      </c>
    </row>
    <row r="426" spans="1:7" ht="45">
      <c r="A426" s="65" t="s">
        <v>401</v>
      </c>
      <c r="B426" s="19" t="s">
        <v>402</v>
      </c>
      <c r="C426" s="60">
        <v>5000</v>
      </c>
      <c r="D426" s="54" t="s">
        <v>20</v>
      </c>
      <c r="E426" s="60">
        <v>6165.5</v>
      </c>
      <c r="F426" s="62">
        <f t="shared" si="23"/>
        <v>123.31</v>
      </c>
      <c r="G426" s="60" t="s">
        <v>20</v>
      </c>
    </row>
    <row r="427" spans="1:7" ht="15">
      <c r="A427" s="65" t="s">
        <v>403</v>
      </c>
      <c r="B427" s="19" t="s">
        <v>338</v>
      </c>
      <c r="C427" s="60">
        <v>5000</v>
      </c>
      <c r="D427" s="54" t="s">
        <v>20</v>
      </c>
      <c r="E427" s="60">
        <v>6165.5</v>
      </c>
      <c r="F427" s="62">
        <f t="shared" si="23"/>
        <v>123.31</v>
      </c>
      <c r="G427" s="60" t="s">
        <v>20</v>
      </c>
    </row>
    <row r="428" spans="1:7" ht="15">
      <c r="A428" s="65">
        <v>383</v>
      </c>
      <c r="B428" s="19" t="s">
        <v>349</v>
      </c>
      <c r="C428" s="60">
        <v>1200</v>
      </c>
      <c r="D428" s="54" t="s">
        <v>20</v>
      </c>
      <c r="E428" s="60">
        <f>E429+E430</f>
        <v>6633.02</v>
      </c>
      <c r="F428" s="62">
        <f t="shared" si="23"/>
        <v>552.75166666666667</v>
      </c>
      <c r="G428" s="60" t="s">
        <v>20</v>
      </c>
    </row>
    <row r="429" spans="1:7" ht="15">
      <c r="A429" s="65">
        <v>3812</v>
      </c>
      <c r="B429" s="19" t="s">
        <v>404</v>
      </c>
      <c r="C429" s="60">
        <v>0</v>
      </c>
      <c r="D429" s="54" t="s">
        <v>20</v>
      </c>
      <c r="E429" s="60">
        <v>2414.65</v>
      </c>
      <c r="F429" s="62">
        <v>0</v>
      </c>
      <c r="G429" s="60" t="s">
        <v>20</v>
      </c>
    </row>
    <row r="430" spans="1:7" ht="30">
      <c r="A430" s="65">
        <v>3831</v>
      </c>
      <c r="B430" s="19" t="s">
        <v>405</v>
      </c>
      <c r="C430" s="60">
        <v>1200</v>
      </c>
      <c r="D430" s="54" t="s">
        <v>20</v>
      </c>
      <c r="E430" s="60">
        <v>4218.37</v>
      </c>
      <c r="F430" s="62">
        <f>(E430/C430)*100</f>
        <v>351.53083333333331</v>
      </c>
      <c r="G430" s="60" t="s">
        <v>20</v>
      </c>
    </row>
    <row r="431" spans="1:7" ht="34.5" customHeight="1">
      <c r="A431" s="67" t="s">
        <v>406</v>
      </c>
      <c r="B431" s="68" t="s">
        <v>407</v>
      </c>
      <c r="C431" s="69" t="s">
        <v>20</v>
      </c>
      <c r="D431" s="70">
        <v>34051.629999999997</v>
      </c>
      <c r="E431" s="70">
        <v>35079.26</v>
      </c>
      <c r="F431" s="58" t="s">
        <v>20</v>
      </c>
      <c r="G431" s="58">
        <f>(E431/D431)*100</f>
        <v>103.01785846962392</v>
      </c>
    </row>
    <row r="432" spans="1:7" ht="15">
      <c r="A432" s="71" t="s">
        <v>326</v>
      </c>
      <c r="B432" s="37" t="s">
        <v>327</v>
      </c>
      <c r="C432" s="72" t="s">
        <v>20</v>
      </c>
      <c r="D432" s="72">
        <v>34051.629999999997</v>
      </c>
      <c r="E432" s="61">
        <v>35079.26</v>
      </c>
      <c r="F432" s="62" t="s">
        <v>20</v>
      </c>
      <c r="G432" s="60">
        <f>(E432/D432)*100</f>
        <v>103.01785846962392</v>
      </c>
    </row>
    <row r="433" spans="1:7" ht="30">
      <c r="A433" s="71"/>
      <c r="B433" s="37" t="s">
        <v>328</v>
      </c>
      <c r="C433" s="72" t="s">
        <v>20</v>
      </c>
      <c r="D433" s="72">
        <v>34051.629999999997</v>
      </c>
      <c r="E433" s="61">
        <v>35079.26</v>
      </c>
      <c r="F433" s="62" t="s">
        <v>20</v>
      </c>
      <c r="G433" s="60">
        <f>(E433/D433)*100</f>
        <v>103.01785846962392</v>
      </c>
    </row>
    <row r="434" spans="1:7" ht="15">
      <c r="A434" s="73">
        <v>3</v>
      </c>
      <c r="B434" s="37" t="s">
        <v>335</v>
      </c>
      <c r="C434" s="72" t="s">
        <v>20</v>
      </c>
      <c r="D434" s="72">
        <v>34051.629999999997</v>
      </c>
      <c r="E434" s="61">
        <v>35079.26</v>
      </c>
      <c r="F434" s="62" t="s">
        <v>20</v>
      </c>
      <c r="G434" s="60">
        <f>(E434/D434)*100</f>
        <v>103.01785846962392</v>
      </c>
    </row>
    <row r="435" spans="1:7" ht="15">
      <c r="A435" s="73">
        <v>34</v>
      </c>
      <c r="B435" s="37" t="s">
        <v>392</v>
      </c>
      <c r="C435" s="72" t="s">
        <v>20</v>
      </c>
      <c r="D435" s="72">
        <v>34051.629999999997</v>
      </c>
      <c r="E435" s="61">
        <v>35079.26</v>
      </c>
      <c r="F435" s="62" t="s">
        <v>20</v>
      </c>
      <c r="G435" s="60">
        <f>(E435/D435)*100</f>
        <v>103.01785846962392</v>
      </c>
    </row>
    <row r="436" spans="1:7" ht="15">
      <c r="A436" s="73">
        <v>343</v>
      </c>
      <c r="B436" s="74" t="s">
        <v>393</v>
      </c>
      <c r="C436" s="72" t="s">
        <v>20</v>
      </c>
      <c r="D436" s="72" t="s">
        <v>20</v>
      </c>
      <c r="E436" s="61">
        <v>35079.26</v>
      </c>
      <c r="F436" s="62" t="s">
        <v>20</v>
      </c>
      <c r="G436" s="62" t="s">
        <v>20</v>
      </c>
    </row>
    <row r="437" spans="1:7" ht="30" customHeight="1">
      <c r="A437" s="73">
        <v>3434</v>
      </c>
      <c r="B437" s="75" t="s">
        <v>397</v>
      </c>
      <c r="C437" s="72" t="s">
        <v>20</v>
      </c>
      <c r="D437" s="72" t="s">
        <v>20</v>
      </c>
      <c r="E437" s="61">
        <v>35079.26</v>
      </c>
      <c r="F437" s="62" t="s">
        <v>20</v>
      </c>
      <c r="G437" s="62" t="s">
        <v>20</v>
      </c>
    </row>
    <row r="438" spans="1:7" ht="49.5" customHeight="1">
      <c r="A438" s="56" t="s">
        <v>408</v>
      </c>
      <c r="B438" s="57" t="s">
        <v>409</v>
      </c>
      <c r="C438" s="58">
        <v>61554.15</v>
      </c>
      <c r="D438" s="58">
        <v>13500</v>
      </c>
      <c r="E438" s="58">
        <f>E439</f>
        <v>14445.25</v>
      </c>
      <c r="F438" s="58">
        <f t="shared" ref="F438:F445" si="24">(E438/C438)*100</f>
        <v>23.467548491856359</v>
      </c>
      <c r="G438" s="58">
        <f>(E438/D438)*100</f>
        <v>107.00185185185185</v>
      </c>
    </row>
    <row r="439" spans="1:7" ht="45">
      <c r="A439" s="76" t="s">
        <v>410</v>
      </c>
      <c r="B439" s="77" t="s">
        <v>411</v>
      </c>
      <c r="C439" s="61">
        <v>50400</v>
      </c>
      <c r="D439" s="61">
        <v>13500</v>
      </c>
      <c r="E439" s="61">
        <v>14445.25</v>
      </c>
      <c r="F439" s="62">
        <f t="shared" si="24"/>
        <v>28.661210317460316</v>
      </c>
      <c r="G439" s="60">
        <f>(E439/D439)*100</f>
        <v>107.00185185185185</v>
      </c>
    </row>
    <row r="440" spans="1:7" ht="15">
      <c r="A440" s="76" t="s">
        <v>326</v>
      </c>
      <c r="B440" s="77" t="s">
        <v>327</v>
      </c>
      <c r="C440" s="61">
        <v>11164.15</v>
      </c>
      <c r="D440" s="61">
        <v>0</v>
      </c>
      <c r="E440" s="61">
        <v>0</v>
      </c>
      <c r="F440" s="62">
        <f t="shared" si="24"/>
        <v>0</v>
      </c>
      <c r="G440" s="60">
        <v>0</v>
      </c>
    </row>
    <row r="441" spans="1:7" ht="30">
      <c r="A441" s="64"/>
      <c r="B441" s="19" t="s">
        <v>328</v>
      </c>
      <c r="C441" s="60">
        <v>61554.15</v>
      </c>
      <c r="D441" s="60">
        <v>13500</v>
      </c>
      <c r="E441" s="61">
        <v>14445.25</v>
      </c>
      <c r="F441" s="62">
        <f t="shared" si="24"/>
        <v>23.467548491856359</v>
      </c>
      <c r="G441" s="60">
        <f>(E441/D441)*100</f>
        <v>107.00185185185185</v>
      </c>
    </row>
    <row r="442" spans="1:7" ht="30">
      <c r="A442" s="65">
        <v>4</v>
      </c>
      <c r="B442" s="19" t="s">
        <v>412</v>
      </c>
      <c r="C442" s="60">
        <v>61554.15</v>
      </c>
      <c r="D442" s="60">
        <v>13500</v>
      </c>
      <c r="E442" s="61">
        <v>14445.25</v>
      </c>
      <c r="F442" s="62">
        <f t="shared" si="24"/>
        <v>23.467548491856359</v>
      </c>
      <c r="G442" s="60">
        <f>(E442/D442)*100</f>
        <v>107.00185185185185</v>
      </c>
    </row>
    <row r="443" spans="1:7" ht="30">
      <c r="A443" s="65">
        <v>42</v>
      </c>
      <c r="B443" s="19" t="s">
        <v>413</v>
      </c>
      <c r="C443" s="60">
        <v>61554.15</v>
      </c>
      <c r="D443" s="60">
        <v>13500</v>
      </c>
      <c r="E443" s="60">
        <f>E444+E447+E453</f>
        <v>14445.25</v>
      </c>
      <c r="F443" s="62">
        <f t="shared" si="24"/>
        <v>23.467548491856359</v>
      </c>
      <c r="G443" s="60">
        <f>(E443/D443)*100</f>
        <v>107.00185185185185</v>
      </c>
    </row>
    <row r="444" spans="1:7" ht="15">
      <c r="A444" s="65">
        <v>421</v>
      </c>
      <c r="B444" s="19" t="s">
        <v>414</v>
      </c>
      <c r="C444" s="60">
        <v>52175</v>
      </c>
      <c r="D444" s="60" t="s">
        <v>20</v>
      </c>
      <c r="E444" s="60">
        <f>E445</f>
        <v>7110.39</v>
      </c>
      <c r="F444" s="62">
        <f t="shared" si="24"/>
        <v>13.627963584091999</v>
      </c>
      <c r="G444" s="60" t="s">
        <v>20</v>
      </c>
    </row>
    <row r="445" spans="1:7" ht="15">
      <c r="A445" s="65">
        <v>4211</v>
      </c>
      <c r="B445" s="19" t="s">
        <v>415</v>
      </c>
      <c r="C445" s="60">
        <v>50400</v>
      </c>
      <c r="D445" s="60" t="s">
        <v>20</v>
      </c>
      <c r="E445" s="60">
        <v>7110.39</v>
      </c>
      <c r="F445" s="62">
        <f t="shared" si="24"/>
        <v>14.107916666666668</v>
      </c>
      <c r="G445" s="60" t="s">
        <v>20</v>
      </c>
    </row>
    <row r="446" spans="1:7" ht="15">
      <c r="A446" s="65">
        <v>4212</v>
      </c>
      <c r="B446" s="19" t="s">
        <v>416</v>
      </c>
      <c r="C446" s="60">
        <v>1775</v>
      </c>
      <c r="D446" s="60" t="s">
        <v>20</v>
      </c>
      <c r="E446" s="60" t="s">
        <v>20</v>
      </c>
      <c r="F446" s="62" t="s">
        <v>20</v>
      </c>
      <c r="G446" s="60" t="s">
        <v>20</v>
      </c>
    </row>
    <row r="447" spans="1:7" ht="15">
      <c r="A447" s="65">
        <v>422</v>
      </c>
      <c r="B447" s="19" t="s">
        <v>417</v>
      </c>
      <c r="C447" s="60">
        <v>9379.15</v>
      </c>
      <c r="D447" s="60" t="s">
        <v>20</v>
      </c>
      <c r="E447" s="60">
        <v>7334.86</v>
      </c>
      <c r="F447" s="62">
        <f>(E447/C447)*100</f>
        <v>78.203888412062923</v>
      </c>
      <c r="G447" s="60" t="s">
        <v>20</v>
      </c>
    </row>
    <row r="448" spans="1:7" ht="30">
      <c r="A448" s="65">
        <v>4221</v>
      </c>
      <c r="B448" s="19" t="s">
        <v>418</v>
      </c>
      <c r="C448" s="60">
        <v>1930.85</v>
      </c>
      <c r="D448" s="60" t="s">
        <v>20</v>
      </c>
      <c r="E448" s="60">
        <v>3483.88</v>
      </c>
      <c r="F448" s="62">
        <f>(E448/C448)*100</f>
        <v>180.43245202889921</v>
      </c>
      <c r="G448" s="60" t="s">
        <v>20</v>
      </c>
    </row>
    <row r="449" spans="1:7" ht="15">
      <c r="A449" s="65">
        <v>4222</v>
      </c>
      <c r="B449" s="19" t="s">
        <v>419</v>
      </c>
      <c r="C449" s="60">
        <v>0</v>
      </c>
      <c r="D449" s="60" t="s">
        <v>20</v>
      </c>
      <c r="E449" s="60" t="s">
        <v>20</v>
      </c>
      <c r="F449" s="62" t="s">
        <v>20</v>
      </c>
      <c r="G449" s="60" t="s">
        <v>20</v>
      </c>
    </row>
    <row r="450" spans="1:7" ht="15">
      <c r="A450" s="65">
        <v>4223</v>
      </c>
      <c r="B450" s="19" t="s">
        <v>420</v>
      </c>
      <c r="C450" s="60">
        <v>2024</v>
      </c>
      <c r="D450" s="60" t="s">
        <v>20</v>
      </c>
      <c r="E450" s="60" t="s">
        <v>20</v>
      </c>
      <c r="F450" s="62" t="s">
        <v>20</v>
      </c>
      <c r="G450" s="60" t="s">
        <v>20</v>
      </c>
    </row>
    <row r="451" spans="1:7" ht="15">
      <c r="A451" s="65">
        <v>4226</v>
      </c>
      <c r="B451" s="19" t="s">
        <v>421</v>
      </c>
      <c r="C451" s="60">
        <v>1237.04</v>
      </c>
      <c r="D451" s="60" t="s">
        <v>20</v>
      </c>
      <c r="E451" s="60" t="s">
        <v>20</v>
      </c>
      <c r="F451" s="62" t="s">
        <v>20</v>
      </c>
      <c r="G451" s="60" t="s">
        <v>20</v>
      </c>
    </row>
    <row r="452" spans="1:7" ht="30">
      <c r="A452" s="65">
        <v>4227</v>
      </c>
      <c r="B452" s="19" t="s">
        <v>422</v>
      </c>
      <c r="C452" s="60">
        <v>4187.26</v>
      </c>
      <c r="D452" s="60" t="s">
        <v>20</v>
      </c>
      <c r="E452" s="60">
        <v>3850.98</v>
      </c>
      <c r="F452" s="62">
        <f>(E452/C452)*100</f>
        <v>91.968972550068543</v>
      </c>
      <c r="G452" s="60" t="s">
        <v>20</v>
      </c>
    </row>
    <row r="453" spans="1:7" ht="15">
      <c r="A453" s="65">
        <v>424</v>
      </c>
      <c r="B453" s="19" t="s">
        <v>423</v>
      </c>
      <c r="C453" s="60">
        <v>0</v>
      </c>
      <c r="D453" s="60" t="s">
        <v>20</v>
      </c>
      <c r="E453" s="60">
        <v>0</v>
      </c>
      <c r="F453" s="62">
        <v>0</v>
      </c>
      <c r="G453" s="60" t="s">
        <v>20</v>
      </c>
    </row>
    <row r="454" spans="1:7" ht="15">
      <c r="A454" s="65">
        <v>4242</v>
      </c>
      <c r="B454" s="19" t="s">
        <v>423</v>
      </c>
      <c r="C454" s="60">
        <v>0</v>
      </c>
      <c r="D454" s="60" t="s">
        <v>20</v>
      </c>
      <c r="E454" s="60">
        <v>0</v>
      </c>
      <c r="F454" s="62">
        <v>0</v>
      </c>
      <c r="G454" s="60" t="s">
        <v>20</v>
      </c>
    </row>
    <row r="455" spans="1:7" ht="57">
      <c r="A455" s="53" t="s">
        <v>424</v>
      </c>
      <c r="B455" s="22" t="s">
        <v>425</v>
      </c>
      <c r="C455" s="54">
        <v>83753.649999999994</v>
      </c>
      <c r="D455" s="54">
        <v>85395.72</v>
      </c>
      <c r="E455" s="54">
        <f>E456+E466+E476+E483+E490+E497+E504+E511+E518</f>
        <v>80235.61</v>
      </c>
      <c r="F455" s="55">
        <f>(E455/C455)*100</f>
        <v>95.799538288779061</v>
      </c>
      <c r="G455" s="54">
        <f>(E455/D455)*100</f>
        <v>93.957413790761407</v>
      </c>
    </row>
    <row r="456" spans="1:7" ht="30">
      <c r="A456" s="56" t="s">
        <v>426</v>
      </c>
      <c r="B456" s="57" t="s">
        <v>427</v>
      </c>
      <c r="C456" s="58">
        <v>6456.42</v>
      </c>
      <c r="D456" s="58">
        <v>12000</v>
      </c>
      <c r="E456" s="58">
        <v>10085.26</v>
      </c>
      <c r="F456" s="58">
        <f>(E456/C456)*100</f>
        <v>156.20514154903182</v>
      </c>
      <c r="G456" s="58">
        <f>(E456/D456)*100</f>
        <v>84.043833333333339</v>
      </c>
    </row>
    <row r="457" spans="1:7" ht="15">
      <c r="A457" s="59" t="s">
        <v>428</v>
      </c>
      <c r="B457" s="19" t="s">
        <v>429</v>
      </c>
      <c r="C457" s="60">
        <v>6456.42</v>
      </c>
      <c r="D457" s="60">
        <v>12000</v>
      </c>
      <c r="E457" s="60">
        <f>4954.75</f>
        <v>4954.75</v>
      </c>
      <c r="F457" s="62">
        <f>(E457/C457)*100</f>
        <v>76.741444949368216</v>
      </c>
      <c r="G457" s="60">
        <f>(E457/D457)*100</f>
        <v>41.289583333333333</v>
      </c>
    </row>
    <row r="458" spans="1:7" ht="15">
      <c r="A458" s="59" t="s">
        <v>430</v>
      </c>
      <c r="B458" s="19" t="s">
        <v>431</v>
      </c>
      <c r="C458" s="60">
        <v>0</v>
      </c>
      <c r="D458" s="60">
        <v>0</v>
      </c>
      <c r="E458" s="60">
        <v>5130.51</v>
      </c>
      <c r="F458" s="62">
        <v>0</v>
      </c>
      <c r="G458" s="60">
        <v>0</v>
      </c>
    </row>
    <row r="459" spans="1:7" ht="45">
      <c r="A459" s="64"/>
      <c r="B459" s="19" t="s">
        <v>432</v>
      </c>
      <c r="C459" s="60">
        <v>6456.42</v>
      </c>
      <c r="D459" s="60">
        <v>12000</v>
      </c>
      <c r="E459" s="60">
        <v>10085.26</v>
      </c>
      <c r="F459" s="62">
        <f>(E459/C459)*100</f>
        <v>156.20514154903182</v>
      </c>
      <c r="G459" s="60">
        <f>(E459/D459)*100</f>
        <v>84.043833333333339</v>
      </c>
    </row>
    <row r="460" spans="1:7" ht="15">
      <c r="A460" s="65">
        <v>3</v>
      </c>
      <c r="B460" s="19" t="s">
        <v>335</v>
      </c>
      <c r="C460" s="60">
        <v>6456.42</v>
      </c>
      <c r="D460" s="60">
        <v>12000</v>
      </c>
      <c r="E460" s="60">
        <v>10085.26</v>
      </c>
      <c r="F460" s="62">
        <f>(E460/C460)*100</f>
        <v>156.20514154903182</v>
      </c>
      <c r="G460" s="60">
        <f>(E460/D460)*100</f>
        <v>84.043833333333339</v>
      </c>
    </row>
    <row r="461" spans="1:7" ht="15">
      <c r="A461" s="65">
        <v>32</v>
      </c>
      <c r="B461" s="19" t="s">
        <v>330</v>
      </c>
      <c r="C461" s="60">
        <v>6456.42</v>
      </c>
      <c r="D461" s="60">
        <v>12000</v>
      </c>
      <c r="E461" s="60">
        <v>10085.26</v>
      </c>
      <c r="F461" s="62">
        <f>(E461/C461)*100</f>
        <v>156.20514154903182</v>
      </c>
      <c r="G461" s="60">
        <f>(E461/D461)*100</f>
        <v>84.043833333333339</v>
      </c>
    </row>
    <row r="462" spans="1:7" ht="15">
      <c r="A462" s="65">
        <v>322</v>
      </c>
      <c r="B462" s="19" t="s">
        <v>371</v>
      </c>
      <c r="C462" s="60">
        <v>6456.42</v>
      </c>
      <c r="D462" s="60" t="s">
        <v>20</v>
      </c>
      <c r="E462" s="60">
        <v>4954.75</v>
      </c>
      <c r="F462" s="62">
        <f>(E462/C462)*100</f>
        <v>76.741444949368216</v>
      </c>
      <c r="G462" s="60" t="s">
        <v>20</v>
      </c>
    </row>
    <row r="463" spans="1:7" ht="30">
      <c r="A463" s="65">
        <v>3224</v>
      </c>
      <c r="B463" s="19" t="s">
        <v>374</v>
      </c>
      <c r="C463" s="60">
        <v>6456.42</v>
      </c>
      <c r="D463" s="60" t="s">
        <v>20</v>
      </c>
      <c r="E463" s="60">
        <v>4954.75</v>
      </c>
      <c r="F463" s="62">
        <f>(E463/C463)*100</f>
        <v>76.741444949368216</v>
      </c>
      <c r="G463" s="60" t="s">
        <v>20</v>
      </c>
    </row>
    <row r="464" spans="1:7" ht="15">
      <c r="A464" s="65">
        <v>323</v>
      </c>
      <c r="B464" s="19" t="s">
        <v>377</v>
      </c>
      <c r="C464" s="60">
        <v>0</v>
      </c>
      <c r="D464" s="60" t="s">
        <v>20</v>
      </c>
      <c r="E464" s="60">
        <v>5130.51</v>
      </c>
      <c r="F464" s="62">
        <v>0</v>
      </c>
      <c r="G464" s="60" t="s">
        <v>20</v>
      </c>
    </row>
    <row r="465" spans="1:7" ht="30">
      <c r="A465" s="65">
        <v>3232</v>
      </c>
      <c r="B465" s="19" t="s">
        <v>379</v>
      </c>
      <c r="C465" s="60">
        <v>0</v>
      </c>
      <c r="D465" s="60" t="s">
        <v>20</v>
      </c>
      <c r="E465" s="60">
        <v>5130.51</v>
      </c>
      <c r="F465" s="62">
        <v>0</v>
      </c>
      <c r="G465" s="60" t="s">
        <v>20</v>
      </c>
    </row>
    <row r="466" spans="1:7" ht="30">
      <c r="A466" s="56" t="s">
        <v>433</v>
      </c>
      <c r="B466" s="57" t="s">
        <v>434</v>
      </c>
      <c r="C466" s="58">
        <v>12033.76</v>
      </c>
      <c r="D466" s="58">
        <v>17000</v>
      </c>
      <c r="E466" s="58">
        <v>14292.41</v>
      </c>
      <c r="F466" s="58">
        <f t="shared" ref="F466:F489" si="25">(E466/C466)*100</f>
        <v>118.76927909481326</v>
      </c>
      <c r="G466" s="58">
        <f>(E466/D466)*100</f>
        <v>84.072999999999993</v>
      </c>
    </row>
    <row r="467" spans="1:7" ht="15">
      <c r="A467" s="59" t="s">
        <v>428</v>
      </c>
      <c r="B467" s="19" t="s">
        <v>429</v>
      </c>
      <c r="C467" s="60">
        <v>12033.76</v>
      </c>
      <c r="D467" s="60">
        <v>17000</v>
      </c>
      <c r="E467" s="63">
        <v>14292.41</v>
      </c>
      <c r="F467" s="62">
        <f t="shared" si="25"/>
        <v>118.76927909481326</v>
      </c>
      <c r="G467" s="60">
        <f>(E467/D467)*100</f>
        <v>84.072999999999993</v>
      </c>
    </row>
    <row r="468" spans="1:7" ht="45">
      <c r="A468" s="64"/>
      <c r="B468" s="19" t="s">
        <v>432</v>
      </c>
      <c r="C468" s="60">
        <v>12033.76</v>
      </c>
      <c r="D468" s="60">
        <v>17000</v>
      </c>
      <c r="E468" s="63">
        <v>14292.41</v>
      </c>
      <c r="F468" s="62">
        <f t="shared" si="25"/>
        <v>118.76927909481326</v>
      </c>
      <c r="G468" s="60">
        <f>(E468/D468)*100</f>
        <v>84.072999999999993</v>
      </c>
    </row>
    <row r="469" spans="1:7" ht="15">
      <c r="A469" s="65">
        <v>3</v>
      </c>
      <c r="B469" s="19" t="s">
        <v>335</v>
      </c>
      <c r="C469" s="60">
        <v>12033.76</v>
      </c>
      <c r="D469" s="60">
        <v>17000</v>
      </c>
      <c r="E469" s="63">
        <v>14292.41</v>
      </c>
      <c r="F469" s="62">
        <f t="shared" si="25"/>
        <v>118.76927909481326</v>
      </c>
      <c r="G469" s="60">
        <f>(E469/D469)*100</f>
        <v>84.072999999999993</v>
      </c>
    </row>
    <row r="470" spans="1:7" ht="15">
      <c r="A470" s="65">
        <v>32</v>
      </c>
      <c r="B470" s="19" t="s">
        <v>330</v>
      </c>
      <c r="C470" s="60">
        <v>12033.76</v>
      </c>
      <c r="D470" s="60">
        <v>17000</v>
      </c>
      <c r="E470" s="63">
        <f>E471+E474</f>
        <v>14294.41</v>
      </c>
      <c r="F470" s="62">
        <f t="shared" si="25"/>
        <v>118.78589900413503</v>
      </c>
      <c r="G470" s="60">
        <f>(E470/D470)*100</f>
        <v>84.08476470588235</v>
      </c>
    </row>
    <row r="471" spans="1:7" ht="15">
      <c r="A471" s="65">
        <v>322</v>
      </c>
      <c r="B471" s="19" t="s">
        <v>371</v>
      </c>
      <c r="C471" s="60">
        <v>9787.1200000000008</v>
      </c>
      <c r="D471" s="60" t="s">
        <v>20</v>
      </c>
      <c r="E471" s="60">
        <v>9842.9599999999991</v>
      </c>
      <c r="F471" s="62">
        <f t="shared" si="25"/>
        <v>100.57054577853339</v>
      </c>
      <c r="G471" s="60" t="s">
        <v>20</v>
      </c>
    </row>
    <row r="472" spans="1:7" ht="15">
      <c r="A472" s="65">
        <v>3223</v>
      </c>
      <c r="B472" s="19" t="s">
        <v>435</v>
      </c>
      <c r="C472" s="60">
        <v>8650.43</v>
      </c>
      <c r="D472" s="60" t="s">
        <v>20</v>
      </c>
      <c r="E472" s="60">
        <v>8739.1</v>
      </c>
      <c r="F472" s="62">
        <f t="shared" si="25"/>
        <v>101.02503574966795</v>
      </c>
      <c r="G472" s="60" t="s">
        <v>20</v>
      </c>
    </row>
    <row r="473" spans="1:7" ht="30">
      <c r="A473" s="65">
        <v>3224</v>
      </c>
      <c r="B473" s="19" t="s">
        <v>374</v>
      </c>
      <c r="C473" s="60">
        <v>1136.69</v>
      </c>
      <c r="D473" s="60" t="s">
        <v>20</v>
      </c>
      <c r="E473" s="60">
        <v>1103.8599999999999</v>
      </c>
      <c r="F473" s="62">
        <f t="shared" si="25"/>
        <v>97.111789494057291</v>
      </c>
      <c r="G473" s="60" t="s">
        <v>20</v>
      </c>
    </row>
    <row r="474" spans="1:7" ht="15">
      <c r="A474" s="65">
        <v>323</v>
      </c>
      <c r="B474" s="19" t="s">
        <v>377</v>
      </c>
      <c r="C474" s="60">
        <v>2246.64</v>
      </c>
      <c r="D474" s="60" t="s">
        <v>20</v>
      </c>
      <c r="E474" s="60">
        <v>4451.45</v>
      </c>
      <c r="F474" s="62">
        <f t="shared" si="25"/>
        <v>198.13810846419543</v>
      </c>
      <c r="G474" s="60" t="s">
        <v>20</v>
      </c>
    </row>
    <row r="475" spans="1:7" ht="30">
      <c r="A475" s="65">
        <v>3232</v>
      </c>
      <c r="B475" s="19" t="s">
        <v>379</v>
      </c>
      <c r="C475" s="60">
        <v>2246.64</v>
      </c>
      <c r="D475" s="60" t="s">
        <v>20</v>
      </c>
      <c r="E475" s="60">
        <v>4451.45</v>
      </c>
      <c r="F475" s="62">
        <f t="shared" si="25"/>
        <v>198.13810846419543</v>
      </c>
      <c r="G475" s="60" t="s">
        <v>20</v>
      </c>
    </row>
    <row r="476" spans="1:7" ht="49.5" customHeight="1">
      <c r="A476" s="56" t="s">
        <v>436</v>
      </c>
      <c r="B476" s="57" t="s">
        <v>437</v>
      </c>
      <c r="C476" s="58">
        <v>8580.82</v>
      </c>
      <c r="D476" s="58">
        <v>300</v>
      </c>
      <c r="E476" s="58">
        <v>0</v>
      </c>
      <c r="F476" s="58">
        <f t="shared" si="25"/>
        <v>0</v>
      </c>
      <c r="G476" s="58">
        <f>(E476/D476)*100</f>
        <v>0</v>
      </c>
    </row>
    <row r="477" spans="1:7" ht="15">
      <c r="A477" s="59" t="s">
        <v>326</v>
      </c>
      <c r="B477" s="19" t="s">
        <v>327</v>
      </c>
      <c r="C477" s="60">
        <v>8580.82</v>
      </c>
      <c r="D477" s="60">
        <v>300</v>
      </c>
      <c r="E477" s="60">
        <v>0</v>
      </c>
      <c r="F477" s="62">
        <f t="shared" si="25"/>
        <v>0</v>
      </c>
      <c r="G477" s="60">
        <f>(E477/D477)*100</f>
        <v>0</v>
      </c>
    </row>
    <row r="478" spans="1:7" ht="45">
      <c r="A478" s="64"/>
      <c r="B478" s="19" t="s">
        <v>432</v>
      </c>
      <c r="C478" s="60">
        <v>8580.82</v>
      </c>
      <c r="D478" s="60">
        <v>300</v>
      </c>
      <c r="E478" s="60">
        <v>0</v>
      </c>
      <c r="F478" s="62">
        <f t="shared" si="25"/>
        <v>0</v>
      </c>
      <c r="G478" s="60">
        <f>(E478/D478)*100</f>
        <v>0</v>
      </c>
    </row>
    <row r="479" spans="1:7" ht="15">
      <c r="A479" s="65">
        <v>3</v>
      </c>
      <c r="B479" s="19" t="s">
        <v>335</v>
      </c>
      <c r="C479" s="60">
        <v>8580.82</v>
      </c>
      <c r="D479" s="60">
        <v>300</v>
      </c>
      <c r="E479" s="60">
        <v>0</v>
      </c>
      <c r="F479" s="62">
        <f t="shared" si="25"/>
        <v>0</v>
      </c>
      <c r="G479" s="60">
        <f>(E479/D479)*100</f>
        <v>0</v>
      </c>
    </row>
    <row r="480" spans="1:7" ht="15">
      <c r="A480" s="65">
        <v>32</v>
      </c>
      <c r="B480" s="19" t="s">
        <v>330</v>
      </c>
      <c r="C480" s="60">
        <v>8580.82</v>
      </c>
      <c r="D480" s="60">
        <v>300</v>
      </c>
      <c r="E480" s="60">
        <v>0</v>
      </c>
      <c r="F480" s="62">
        <f t="shared" si="25"/>
        <v>0</v>
      </c>
      <c r="G480" s="60">
        <f>(E480/D480)*100</f>
        <v>0</v>
      </c>
    </row>
    <row r="481" spans="1:7" ht="15">
      <c r="A481" s="65">
        <v>323</v>
      </c>
      <c r="B481" s="19" t="s">
        <v>377</v>
      </c>
      <c r="C481" s="60">
        <v>8580.82</v>
      </c>
      <c r="D481" s="60" t="s">
        <v>20</v>
      </c>
      <c r="E481" s="60">
        <v>0</v>
      </c>
      <c r="F481" s="62">
        <f t="shared" si="25"/>
        <v>0</v>
      </c>
      <c r="G481" s="60" t="s">
        <v>20</v>
      </c>
    </row>
    <row r="482" spans="1:7" ht="30">
      <c r="A482" s="65">
        <v>3232</v>
      </c>
      <c r="B482" s="19" t="s">
        <v>379</v>
      </c>
      <c r="C482" s="60">
        <v>8580.82</v>
      </c>
      <c r="D482" s="60" t="s">
        <v>20</v>
      </c>
      <c r="E482" s="60">
        <v>0</v>
      </c>
      <c r="F482" s="62">
        <f t="shared" si="25"/>
        <v>0</v>
      </c>
      <c r="G482" s="60" t="s">
        <v>20</v>
      </c>
    </row>
    <row r="483" spans="1:7" ht="45">
      <c r="A483" s="56" t="s">
        <v>438</v>
      </c>
      <c r="B483" s="57" t="s">
        <v>439</v>
      </c>
      <c r="C483" s="58">
        <v>2683.41</v>
      </c>
      <c r="D483" s="58">
        <v>200</v>
      </c>
      <c r="E483" s="58">
        <v>0</v>
      </c>
      <c r="F483" s="58">
        <f t="shared" si="25"/>
        <v>0</v>
      </c>
      <c r="G483" s="58">
        <f>(E483/D483)*100</f>
        <v>0</v>
      </c>
    </row>
    <row r="484" spans="1:7" ht="14.25" customHeight="1">
      <c r="A484" s="59" t="s">
        <v>326</v>
      </c>
      <c r="B484" s="19" t="s">
        <v>327</v>
      </c>
      <c r="C484" s="60">
        <v>2683.41</v>
      </c>
      <c r="D484" s="60">
        <v>200</v>
      </c>
      <c r="E484" s="60">
        <v>0</v>
      </c>
      <c r="F484" s="63">
        <f t="shared" si="25"/>
        <v>0</v>
      </c>
      <c r="G484" s="63">
        <f>(E484/D484)*100</f>
        <v>0</v>
      </c>
    </row>
    <row r="485" spans="1:7" ht="45">
      <c r="A485" s="64"/>
      <c r="B485" s="19" t="s">
        <v>432</v>
      </c>
      <c r="C485" s="60">
        <v>2683.41</v>
      </c>
      <c r="D485" s="60">
        <v>200</v>
      </c>
      <c r="E485" s="60">
        <v>0</v>
      </c>
      <c r="F485" s="63">
        <f t="shared" si="25"/>
        <v>0</v>
      </c>
      <c r="G485" s="63">
        <f>(E485/D485)*100</f>
        <v>0</v>
      </c>
    </row>
    <row r="486" spans="1:7" ht="15">
      <c r="A486" s="65">
        <v>3</v>
      </c>
      <c r="B486" s="19" t="s">
        <v>335</v>
      </c>
      <c r="C486" s="60">
        <v>2683.41</v>
      </c>
      <c r="D486" s="60">
        <v>200</v>
      </c>
      <c r="E486" s="60">
        <v>0</v>
      </c>
      <c r="F486" s="63">
        <f t="shared" si="25"/>
        <v>0</v>
      </c>
      <c r="G486" s="63">
        <f>(E486/D486)*100</f>
        <v>0</v>
      </c>
    </row>
    <row r="487" spans="1:7" ht="15">
      <c r="A487" s="65">
        <v>32</v>
      </c>
      <c r="B487" s="19" t="s">
        <v>330</v>
      </c>
      <c r="C487" s="60">
        <v>2683.41</v>
      </c>
      <c r="D487" s="60">
        <v>200</v>
      </c>
      <c r="E487" s="60">
        <v>0</v>
      </c>
      <c r="F487" s="63">
        <f t="shared" si="25"/>
        <v>0</v>
      </c>
      <c r="G487" s="63">
        <f>(E487/D487)*100</f>
        <v>0</v>
      </c>
    </row>
    <row r="488" spans="1:7" ht="15">
      <c r="A488" s="65">
        <v>323</v>
      </c>
      <c r="B488" s="19" t="s">
        <v>377</v>
      </c>
      <c r="C488" s="60">
        <v>2683.41</v>
      </c>
      <c r="D488" s="60" t="s">
        <v>20</v>
      </c>
      <c r="E488" s="60">
        <v>0</v>
      </c>
      <c r="F488" s="63">
        <f t="shared" si="25"/>
        <v>0</v>
      </c>
      <c r="G488" s="63" t="s">
        <v>20</v>
      </c>
    </row>
    <row r="489" spans="1:7" ht="30">
      <c r="A489" s="65">
        <v>3232</v>
      </c>
      <c r="B489" s="19" t="s">
        <v>379</v>
      </c>
      <c r="C489" s="60">
        <v>2683.41</v>
      </c>
      <c r="D489" s="60" t="s">
        <v>20</v>
      </c>
      <c r="E489" s="60">
        <v>0</v>
      </c>
      <c r="F489" s="63">
        <f t="shared" si="25"/>
        <v>0</v>
      </c>
      <c r="G489" s="63" t="s">
        <v>20</v>
      </c>
    </row>
    <row r="490" spans="1:7" ht="50.25" customHeight="1">
      <c r="A490" s="56" t="s">
        <v>440</v>
      </c>
      <c r="B490" s="57" t="s">
        <v>441</v>
      </c>
      <c r="C490" s="58">
        <v>0</v>
      </c>
      <c r="D490" s="58">
        <v>200</v>
      </c>
      <c r="E490" s="58">
        <v>0</v>
      </c>
      <c r="F490" s="58">
        <v>0</v>
      </c>
      <c r="G490" s="58">
        <f>(E490/D490)*100</f>
        <v>0</v>
      </c>
    </row>
    <row r="491" spans="1:7" ht="15">
      <c r="A491" s="59" t="s">
        <v>326</v>
      </c>
      <c r="B491" s="19" t="s">
        <v>327</v>
      </c>
      <c r="C491" s="60">
        <v>0</v>
      </c>
      <c r="D491" s="60">
        <v>200</v>
      </c>
      <c r="E491" s="60">
        <v>0</v>
      </c>
      <c r="F491" s="63">
        <v>0</v>
      </c>
      <c r="G491" s="63">
        <f>(E491/D491)*100</f>
        <v>0</v>
      </c>
    </row>
    <row r="492" spans="1:7" ht="45">
      <c r="A492" s="64"/>
      <c r="B492" s="19" t="s">
        <v>432</v>
      </c>
      <c r="C492" s="60">
        <v>0</v>
      </c>
      <c r="D492" s="60">
        <v>200</v>
      </c>
      <c r="E492" s="60">
        <v>0</v>
      </c>
      <c r="F492" s="63">
        <v>0</v>
      </c>
      <c r="G492" s="63">
        <f>(E492/D492)*100</f>
        <v>0</v>
      </c>
    </row>
    <row r="493" spans="1:7" ht="15">
      <c r="A493" s="65">
        <v>3</v>
      </c>
      <c r="B493" s="19" t="s">
        <v>335</v>
      </c>
      <c r="C493" s="60">
        <v>0</v>
      </c>
      <c r="D493" s="60">
        <v>200</v>
      </c>
      <c r="E493" s="60">
        <v>0</v>
      </c>
      <c r="F493" s="63">
        <v>0</v>
      </c>
      <c r="G493" s="63">
        <f>(E493/D493)*100</f>
        <v>0</v>
      </c>
    </row>
    <row r="494" spans="1:7" ht="15">
      <c r="A494" s="65">
        <v>32</v>
      </c>
      <c r="B494" s="19" t="s">
        <v>330</v>
      </c>
      <c r="C494" s="60">
        <v>0</v>
      </c>
      <c r="D494" s="60">
        <v>200</v>
      </c>
      <c r="E494" s="60">
        <v>0</v>
      </c>
      <c r="F494" s="63">
        <v>0</v>
      </c>
      <c r="G494" s="63">
        <f>(E494/D494)*100</f>
        <v>0</v>
      </c>
    </row>
    <row r="495" spans="1:7" ht="15">
      <c r="A495" s="65">
        <v>323</v>
      </c>
      <c r="B495" s="19" t="s">
        <v>377</v>
      </c>
      <c r="C495" s="60">
        <v>0</v>
      </c>
      <c r="D495" s="60" t="s">
        <v>20</v>
      </c>
      <c r="E495" s="60">
        <v>0</v>
      </c>
      <c r="F495" s="63">
        <v>0</v>
      </c>
      <c r="G495" s="63" t="s">
        <v>20</v>
      </c>
    </row>
    <row r="496" spans="1:7" ht="30">
      <c r="A496" s="65">
        <v>3232</v>
      </c>
      <c r="B496" s="19" t="s">
        <v>379</v>
      </c>
      <c r="C496" s="60">
        <v>0</v>
      </c>
      <c r="D496" s="60" t="s">
        <v>20</v>
      </c>
      <c r="E496" s="60">
        <v>0</v>
      </c>
      <c r="F496" s="63">
        <v>0</v>
      </c>
      <c r="G496" s="63" t="s">
        <v>20</v>
      </c>
    </row>
    <row r="497" spans="1:7" ht="45">
      <c r="A497" s="56" t="s">
        <v>442</v>
      </c>
      <c r="B497" s="57" t="s">
        <v>443</v>
      </c>
      <c r="C497" s="58">
        <v>0</v>
      </c>
      <c r="D497" s="58">
        <v>200</v>
      </c>
      <c r="E497" s="58">
        <v>0</v>
      </c>
      <c r="F497" s="58">
        <v>0</v>
      </c>
      <c r="G497" s="58">
        <f>(E497/D497)*100</f>
        <v>0</v>
      </c>
    </row>
    <row r="498" spans="1:7" ht="15">
      <c r="A498" s="59" t="s">
        <v>326</v>
      </c>
      <c r="B498" s="19" t="s">
        <v>327</v>
      </c>
      <c r="C498" s="60">
        <v>0</v>
      </c>
      <c r="D498" s="60">
        <v>200</v>
      </c>
      <c r="E498" s="60">
        <v>0</v>
      </c>
      <c r="F498" s="63">
        <v>0</v>
      </c>
      <c r="G498" s="63">
        <f>(E498/D498)*100</f>
        <v>0</v>
      </c>
    </row>
    <row r="499" spans="1:7" ht="45">
      <c r="A499" s="64"/>
      <c r="B499" s="19" t="s">
        <v>444</v>
      </c>
      <c r="C499" s="60">
        <v>0</v>
      </c>
      <c r="D499" s="60">
        <v>200</v>
      </c>
      <c r="E499" s="60">
        <v>0</v>
      </c>
      <c r="F499" s="63">
        <v>0</v>
      </c>
      <c r="G499" s="63">
        <f>(E499/D499)*100</f>
        <v>0</v>
      </c>
    </row>
    <row r="500" spans="1:7" ht="15">
      <c r="A500" s="65">
        <v>3</v>
      </c>
      <c r="B500" s="19" t="s">
        <v>335</v>
      </c>
      <c r="C500" s="60">
        <v>0</v>
      </c>
      <c r="D500" s="60">
        <v>200</v>
      </c>
      <c r="E500" s="60">
        <v>0</v>
      </c>
      <c r="F500" s="63">
        <v>0</v>
      </c>
      <c r="G500" s="63">
        <f>(E500/D500)*100</f>
        <v>0</v>
      </c>
    </row>
    <row r="501" spans="1:7" ht="15">
      <c r="A501" s="65">
        <v>32</v>
      </c>
      <c r="B501" s="19" t="s">
        <v>330</v>
      </c>
      <c r="C501" s="60">
        <v>0</v>
      </c>
      <c r="D501" s="60">
        <v>200</v>
      </c>
      <c r="E501" s="60">
        <v>0</v>
      </c>
      <c r="F501" s="63">
        <v>0</v>
      </c>
      <c r="G501" s="63">
        <f>(E501/D501)*100</f>
        <v>0</v>
      </c>
    </row>
    <row r="502" spans="1:7" ht="15">
      <c r="A502" s="65">
        <v>323</v>
      </c>
      <c r="B502" s="19" t="s">
        <v>377</v>
      </c>
      <c r="C502" s="60">
        <v>0</v>
      </c>
      <c r="D502" s="60" t="s">
        <v>20</v>
      </c>
      <c r="E502" s="60">
        <v>0</v>
      </c>
      <c r="F502" s="63">
        <v>0</v>
      </c>
      <c r="G502" s="63" t="s">
        <v>20</v>
      </c>
    </row>
    <row r="503" spans="1:7" ht="30">
      <c r="A503" s="65">
        <v>3232</v>
      </c>
      <c r="B503" s="19" t="s">
        <v>379</v>
      </c>
      <c r="C503" s="60">
        <v>0</v>
      </c>
      <c r="D503" s="60" t="s">
        <v>20</v>
      </c>
      <c r="E503" s="60">
        <v>0</v>
      </c>
      <c r="F503" s="63">
        <v>0</v>
      </c>
      <c r="G503" s="63" t="s">
        <v>20</v>
      </c>
    </row>
    <row r="504" spans="1:7" ht="29.25" customHeight="1">
      <c r="A504" s="56" t="s">
        <v>445</v>
      </c>
      <c r="B504" s="57" t="s">
        <v>446</v>
      </c>
      <c r="C504" s="58">
        <v>44226.18</v>
      </c>
      <c r="D504" s="58">
        <v>45000</v>
      </c>
      <c r="E504" s="58">
        <v>46048.92</v>
      </c>
      <c r="F504" s="58">
        <f t="shared" ref="F504:F535" si="26">(E504/C504)*100</f>
        <v>104.12140501395326</v>
      </c>
      <c r="G504" s="58">
        <f>(E504/D504)*100</f>
        <v>102.33093333333333</v>
      </c>
    </row>
    <row r="505" spans="1:7" ht="15">
      <c r="A505" s="59" t="s">
        <v>326</v>
      </c>
      <c r="B505" s="19" t="s">
        <v>327</v>
      </c>
      <c r="C505" s="60">
        <v>44226.18</v>
      </c>
      <c r="D505" s="60">
        <v>45000</v>
      </c>
      <c r="E505" s="63">
        <v>46048.92</v>
      </c>
      <c r="F505" s="63">
        <f t="shared" si="26"/>
        <v>104.12140501395326</v>
      </c>
      <c r="G505" s="63">
        <f>(E505/D505)*100</f>
        <v>102.33093333333333</v>
      </c>
    </row>
    <row r="506" spans="1:7" ht="30">
      <c r="A506" s="64"/>
      <c r="B506" s="19" t="s">
        <v>447</v>
      </c>
      <c r="C506" s="60">
        <v>44226.18</v>
      </c>
      <c r="D506" s="78">
        <v>45000</v>
      </c>
      <c r="E506" s="63">
        <v>46048.92</v>
      </c>
      <c r="F506" s="63">
        <f t="shared" si="26"/>
        <v>104.12140501395326</v>
      </c>
      <c r="G506" s="63">
        <f>(E506/D506)*100</f>
        <v>102.33093333333333</v>
      </c>
    </row>
    <row r="507" spans="1:7" ht="15">
      <c r="A507" s="65">
        <v>3</v>
      </c>
      <c r="B507" s="19" t="s">
        <v>335</v>
      </c>
      <c r="C507" s="60">
        <v>44226.18</v>
      </c>
      <c r="D507" s="78">
        <v>45000</v>
      </c>
      <c r="E507" s="63">
        <v>46048.92</v>
      </c>
      <c r="F507" s="63">
        <f t="shared" si="26"/>
        <v>104.12140501395326</v>
      </c>
      <c r="G507" s="63">
        <f>(E507/D507)*100</f>
        <v>102.33093333333333</v>
      </c>
    </row>
    <row r="508" spans="1:7" ht="15">
      <c r="A508" s="65">
        <v>32</v>
      </c>
      <c r="B508" s="19" t="s">
        <v>330</v>
      </c>
      <c r="C508" s="60">
        <v>44226.18</v>
      </c>
      <c r="D508" s="60">
        <v>45000</v>
      </c>
      <c r="E508" s="63">
        <v>46048.92</v>
      </c>
      <c r="F508" s="63">
        <f t="shared" si="26"/>
        <v>104.12140501395326</v>
      </c>
      <c r="G508" s="63">
        <f>(E508/D508)*100</f>
        <v>102.33093333333333</v>
      </c>
    </row>
    <row r="509" spans="1:7" ht="15">
      <c r="A509" s="65">
        <v>322</v>
      </c>
      <c r="B509" s="19" t="s">
        <v>371</v>
      </c>
      <c r="C509" s="60">
        <v>44226.18</v>
      </c>
      <c r="D509" s="60" t="s">
        <v>20</v>
      </c>
      <c r="E509" s="63">
        <v>46048.92</v>
      </c>
      <c r="F509" s="63">
        <f t="shared" si="26"/>
        <v>104.12140501395326</v>
      </c>
      <c r="G509" s="63" t="s">
        <v>20</v>
      </c>
    </row>
    <row r="510" spans="1:7" ht="15">
      <c r="A510" s="65">
        <v>3223</v>
      </c>
      <c r="B510" s="19" t="s">
        <v>448</v>
      </c>
      <c r="C510" s="60">
        <v>44226.18</v>
      </c>
      <c r="D510" s="60" t="s">
        <v>20</v>
      </c>
      <c r="E510" s="63">
        <v>46048.92</v>
      </c>
      <c r="F510" s="63">
        <f t="shared" si="26"/>
        <v>104.12140501395326</v>
      </c>
      <c r="G510" s="63" t="s">
        <v>20</v>
      </c>
    </row>
    <row r="511" spans="1:7" ht="15">
      <c r="A511" s="56" t="s">
        <v>449</v>
      </c>
      <c r="B511" s="57" t="s">
        <v>450</v>
      </c>
      <c r="C511" s="58">
        <v>3536.97</v>
      </c>
      <c r="D511" s="58">
        <v>4000</v>
      </c>
      <c r="E511" s="58">
        <v>3313.3</v>
      </c>
      <c r="F511" s="58">
        <f t="shared" si="26"/>
        <v>93.676225696005346</v>
      </c>
      <c r="G511" s="58">
        <f>(E511/D511)*100</f>
        <v>82.83250000000001</v>
      </c>
    </row>
    <row r="512" spans="1:7" ht="14.25" customHeight="1">
      <c r="A512" s="59" t="s">
        <v>326</v>
      </c>
      <c r="B512" s="19" t="s">
        <v>327</v>
      </c>
      <c r="C512" s="60">
        <v>3536.97</v>
      </c>
      <c r="D512" s="60">
        <v>4000</v>
      </c>
      <c r="E512" s="63">
        <v>3313.3</v>
      </c>
      <c r="F512" s="63">
        <f t="shared" si="26"/>
        <v>93.676225696005346</v>
      </c>
      <c r="G512" s="63">
        <f>(E512/D512)*100</f>
        <v>82.83250000000001</v>
      </c>
    </row>
    <row r="513" spans="1:7" ht="45">
      <c r="A513" s="64"/>
      <c r="B513" s="19" t="s">
        <v>432</v>
      </c>
      <c r="C513" s="60">
        <v>3536.97</v>
      </c>
      <c r="D513" s="60">
        <v>4000</v>
      </c>
      <c r="E513" s="63">
        <v>3313.3</v>
      </c>
      <c r="F513" s="63">
        <f t="shared" si="26"/>
        <v>93.676225696005346</v>
      </c>
      <c r="G513" s="63">
        <f>(E513/D513)*100</f>
        <v>82.83250000000001</v>
      </c>
    </row>
    <row r="514" spans="1:7" ht="15">
      <c r="A514" s="65">
        <v>3</v>
      </c>
      <c r="B514" s="19" t="s">
        <v>335</v>
      </c>
      <c r="C514" s="60">
        <v>3536.97</v>
      </c>
      <c r="D514" s="60">
        <v>4000</v>
      </c>
      <c r="E514" s="63">
        <v>3313.3</v>
      </c>
      <c r="F514" s="63">
        <f t="shared" si="26"/>
        <v>93.676225696005346</v>
      </c>
      <c r="G514" s="63">
        <f>(E514/D514)*100</f>
        <v>82.83250000000001</v>
      </c>
    </row>
    <row r="515" spans="1:7" ht="15">
      <c r="A515" s="65">
        <v>32</v>
      </c>
      <c r="B515" s="19" t="s">
        <v>330</v>
      </c>
      <c r="C515" s="60">
        <v>3536.97</v>
      </c>
      <c r="D515" s="60">
        <v>4000</v>
      </c>
      <c r="E515" s="63">
        <v>3313.3</v>
      </c>
      <c r="F515" s="63">
        <f t="shared" si="26"/>
        <v>93.676225696005346</v>
      </c>
      <c r="G515" s="63">
        <f>(E515/D515)*100</f>
        <v>82.83250000000001</v>
      </c>
    </row>
    <row r="516" spans="1:7" ht="15">
      <c r="A516" s="65">
        <v>323</v>
      </c>
      <c r="B516" s="19" t="s">
        <v>377</v>
      </c>
      <c r="C516" s="60">
        <v>3536.97</v>
      </c>
      <c r="D516" s="60" t="s">
        <v>20</v>
      </c>
      <c r="E516" s="63">
        <v>3313.3</v>
      </c>
      <c r="F516" s="63">
        <f t="shared" si="26"/>
        <v>93.676225696005346</v>
      </c>
      <c r="G516" s="63" t="s">
        <v>20</v>
      </c>
    </row>
    <row r="517" spans="1:7" ht="15">
      <c r="A517" s="65">
        <v>3234</v>
      </c>
      <c r="B517" s="19" t="s">
        <v>381</v>
      </c>
      <c r="C517" s="60">
        <v>3536.97</v>
      </c>
      <c r="D517" s="60" t="s">
        <v>20</v>
      </c>
      <c r="E517" s="63">
        <v>3313.3</v>
      </c>
      <c r="F517" s="63">
        <f t="shared" si="26"/>
        <v>93.676225696005346</v>
      </c>
      <c r="G517" s="63" t="s">
        <v>20</v>
      </c>
    </row>
    <row r="518" spans="1:7" ht="30">
      <c r="A518" s="56" t="s">
        <v>451</v>
      </c>
      <c r="B518" s="57" t="s">
        <v>452</v>
      </c>
      <c r="C518" s="58">
        <v>6236.09</v>
      </c>
      <c r="D518" s="58">
        <v>6495.72</v>
      </c>
      <c r="E518" s="58">
        <f t="shared" ref="E518:E524" si="27">6495.72</f>
        <v>6495.72</v>
      </c>
      <c r="F518" s="58">
        <f t="shared" si="26"/>
        <v>104.16334594273013</v>
      </c>
      <c r="G518" s="58">
        <f>(E518/D518)*100</f>
        <v>100</v>
      </c>
    </row>
    <row r="519" spans="1:7" ht="45">
      <c r="A519" s="59" t="s">
        <v>410</v>
      </c>
      <c r="B519" s="19" t="s">
        <v>453</v>
      </c>
      <c r="C519" s="62">
        <v>6236.09</v>
      </c>
      <c r="D519" s="62">
        <v>6495.72</v>
      </c>
      <c r="E519" s="63">
        <f t="shared" si="27"/>
        <v>6495.72</v>
      </c>
      <c r="F519" s="63">
        <f t="shared" si="26"/>
        <v>104.16334594273013</v>
      </c>
      <c r="G519" s="63">
        <f>(E519/D519)*100</f>
        <v>100</v>
      </c>
    </row>
    <row r="520" spans="1:7" ht="45">
      <c r="A520" s="64"/>
      <c r="B520" s="19" t="s">
        <v>432</v>
      </c>
      <c r="C520" s="62">
        <v>6236.09</v>
      </c>
      <c r="D520" s="62">
        <v>6495.72</v>
      </c>
      <c r="E520" s="63">
        <f t="shared" si="27"/>
        <v>6495.72</v>
      </c>
      <c r="F520" s="63">
        <f t="shared" si="26"/>
        <v>104.16334594273013</v>
      </c>
      <c r="G520" s="63">
        <f>(E520/D520)*100</f>
        <v>100</v>
      </c>
    </row>
    <row r="521" spans="1:7" ht="30">
      <c r="A521" s="65">
        <v>4</v>
      </c>
      <c r="B521" s="19" t="s">
        <v>412</v>
      </c>
      <c r="C521" s="62">
        <v>6236.09</v>
      </c>
      <c r="D521" s="62">
        <v>6495.72</v>
      </c>
      <c r="E521" s="63">
        <f t="shared" si="27"/>
        <v>6495.72</v>
      </c>
      <c r="F521" s="63">
        <f t="shared" si="26"/>
        <v>104.16334594273013</v>
      </c>
      <c r="G521" s="63">
        <f>(E521/D521)*100</f>
        <v>100</v>
      </c>
    </row>
    <row r="522" spans="1:7" ht="30">
      <c r="A522" s="65">
        <v>42</v>
      </c>
      <c r="B522" s="19" t="s">
        <v>413</v>
      </c>
      <c r="C522" s="62">
        <v>6236.09</v>
      </c>
      <c r="D522" s="62">
        <v>6495.72</v>
      </c>
      <c r="E522" s="63">
        <f t="shared" si="27"/>
        <v>6495.72</v>
      </c>
      <c r="F522" s="63">
        <f t="shared" si="26"/>
        <v>104.16334594273013</v>
      </c>
      <c r="G522" s="63">
        <f>(E522/D522)*100</f>
        <v>100</v>
      </c>
    </row>
    <row r="523" spans="1:7" ht="15">
      <c r="A523" s="65">
        <v>422</v>
      </c>
      <c r="B523" s="19" t="s">
        <v>417</v>
      </c>
      <c r="C523" s="62">
        <v>6236.09</v>
      </c>
      <c r="D523" s="62" t="s">
        <v>20</v>
      </c>
      <c r="E523" s="63">
        <f t="shared" si="27"/>
        <v>6495.72</v>
      </c>
      <c r="F523" s="63">
        <f t="shared" si="26"/>
        <v>104.16334594273013</v>
      </c>
      <c r="G523" s="63" t="s">
        <v>20</v>
      </c>
    </row>
    <row r="524" spans="1:7" ht="30">
      <c r="A524" s="65">
        <v>4227</v>
      </c>
      <c r="B524" s="19" t="s">
        <v>422</v>
      </c>
      <c r="C524" s="62">
        <v>6236.09</v>
      </c>
      <c r="D524" s="62" t="s">
        <v>20</v>
      </c>
      <c r="E524" s="63">
        <f t="shared" si="27"/>
        <v>6495.72</v>
      </c>
      <c r="F524" s="63">
        <f t="shared" si="26"/>
        <v>104.16334594273013</v>
      </c>
      <c r="G524" s="63" t="s">
        <v>20</v>
      </c>
    </row>
    <row r="525" spans="1:7" ht="28.5">
      <c r="A525" s="53" t="s">
        <v>454</v>
      </c>
      <c r="B525" s="22" t="s">
        <v>455</v>
      </c>
      <c r="C525" s="54">
        <v>36083.449999999997</v>
      </c>
      <c r="D525" s="54">
        <v>48000</v>
      </c>
      <c r="E525" s="54">
        <f>E526+E533+E540+E547+E554</f>
        <v>42845.05</v>
      </c>
      <c r="F525" s="79">
        <f t="shared" si="26"/>
        <v>118.73878467829435</v>
      </c>
      <c r="G525" s="79">
        <f t="shared" ref="G525:G530" si="28">(E525/D525)*100</f>
        <v>89.260520833333331</v>
      </c>
    </row>
    <row r="526" spans="1:7" ht="30">
      <c r="A526" s="67" t="s">
        <v>456</v>
      </c>
      <c r="B526" s="68" t="s">
        <v>457</v>
      </c>
      <c r="C526" s="70">
        <v>18838.25</v>
      </c>
      <c r="D526" s="70">
        <v>17000</v>
      </c>
      <c r="E526" s="70">
        <v>11872.36</v>
      </c>
      <c r="F526" s="58">
        <f t="shared" si="26"/>
        <v>63.022626836356885</v>
      </c>
      <c r="G526" s="58">
        <f t="shared" si="28"/>
        <v>69.837411764705877</v>
      </c>
    </row>
    <row r="527" spans="1:7" ht="14.25" customHeight="1">
      <c r="A527" s="59" t="s">
        <v>326</v>
      </c>
      <c r="B527" s="19" t="s">
        <v>327</v>
      </c>
      <c r="C527" s="60">
        <v>18838.25</v>
      </c>
      <c r="D527" s="60">
        <v>17000</v>
      </c>
      <c r="E527" s="61">
        <v>11872.36</v>
      </c>
      <c r="F527" s="63">
        <f t="shared" si="26"/>
        <v>63.022626836356885</v>
      </c>
      <c r="G527" s="63">
        <f t="shared" si="28"/>
        <v>69.837411764705877</v>
      </c>
    </row>
    <row r="528" spans="1:7" ht="30">
      <c r="A528" s="64"/>
      <c r="B528" s="19" t="s">
        <v>458</v>
      </c>
      <c r="C528" s="60">
        <v>18838.25</v>
      </c>
      <c r="D528" s="78">
        <v>17000</v>
      </c>
      <c r="E528" s="61">
        <v>11872.36</v>
      </c>
      <c r="F528" s="63">
        <f t="shared" si="26"/>
        <v>63.022626836356885</v>
      </c>
      <c r="G528" s="63">
        <f t="shared" si="28"/>
        <v>69.837411764705877</v>
      </c>
    </row>
    <row r="529" spans="1:7" ht="15">
      <c r="A529" s="65">
        <v>3</v>
      </c>
      <c r="B529" s="19" t="s">
        <v>335</v>
      </c>
      <c r="C529" s="60">
        <v>18838.25</v>
      </c>
      <c r="D529" s="78">
        <v>17000</v>
      </c>
      <c r="E529" s="61">
        <v>11872.36</v>
      </c>
      <c r="F529" s="63">
        <f t="shared" si="26"/>
        <v>63.022626836356885</v>
      </c>
      <c r="G529" s="63">
        <f t="shared" si="28"/>
        <v>69.837411764705877</v>
      </c>
    </row>
    <row r="530" spans="1:7" ht="15">
      <c r="A530" s="65">
        <v>32</v>
      </c>
      <c r="B530" s="19" t="s">
        <v>330</v>
      </c>
      <c r="C530" s="60">
        <v>18838.25</v>
      </c>
      <c r="D530" s="78">
        <v>17000</v>
      </c>
      <c r="E530" s="61">
        <v>11872.36</v>
      </c>
      <c r="F530" s="63">
        <f t="shared" si="26"/>
        <v>63.022626836356885</v>
      </c>
      <c r="G530" s="63">
        <f t="shared" si="28"/>
        <v>69.837411764705877</v>
      </c>
    </row>
    <row r="531" spans="1:7" ht="15">
      <c r="A531" s="65">
        <v>323</v>
      </c>
      <c r="B531" s="19" t="s">
        <v>377</v>
      </c>
      <c r="C531" s="60">
        <v>18838.25</v>
      </c>
      <c r="D531" s="60" t="s">
        <v>20</v>
      </c>
      <c r="E531" s="61">
        <v>11872.36</v>
      </c>
      <c r="F531" s="63">
        <f t="shared" si="26"/>
        <v>63.022626836356885</v>
      </c>
      <c r="G531" s="63" t="s">
        <v>20</v>
      </c>
    </row>
    <row r="532" spans="1:7" ht="15">
      <c r="A532" s="65">
        <v>3234</v>
      </c>
      <c r="B532" s="19" t="s">
        <v>381</v>
      </c>
      <c r="C532" s="60">
        <v>18838.25</v>
      </c>
      <c r="D532" s="60" t="s">
        <v>20</v>
      </c>
      <c r="E532" s="61">
        <v>11872.36</v>
      </c>
      <c r="F532" s="63">
        <f t="shared" si="26"/>
        <v>63.022626836356885</v>
      </c>
      <c r="G532" s="63" t="s">
        <v>20</v>
      </c>
    </row>
    <row r="533" spans="1:7" ht="45">
      <c r="A533" s="56" t="s">
        <v>459</v>
      </c>
      <c r="B533" s="57" t="s">
        <v>460</v>
      </c>
      <c r="C533" s="58">
        <v>4893.3599999999997</v>
      </c>
      <c r="D533" s="58">
        <v>5000</v>
      </c>
      <c r="E533" s="58">
        <v>2675</v>
      </c>
      <c r="F533" s="58">
        <f t="shared" si="26"/>
        <v>54.665914627168242</v>
      </c>
      <c r="G533" s="58">
        <f>(E533/D533)*100</f>
        <v>53.5</v>
      </c>
    </row>
    <row r="534" spans="1:7" ht="14.25" customHeight="1">
      <c r="A534" s="59" t="s">
        <v>326</v>
      </c>
      <c r="B534" s="19" t="s">
        <v>327</v>
      </c>
      <c r="C534" s="60">
        <v>4893.3599999999997</v>
      </c>
      <c r="D534" s="60">
        <v>5000</v>
      </c>
      <c r="E534" s="63">
        <v>2675</v>
      </c>
      <c r="F534" s="63">
        <f t="shared" si="26"/>
        <v>54.665914627168242</v>
      </c>
      <c r="G534" s="63">
        <f>(E534/D534)*100</f>
        <v>53.5</v>
      </c>
    </row>
    <row r="535" spans="1:7" ht="30">
      <c r="A535" s="64"/>
      <c r="B535" s="19" t="s">
        <v>458</v>
      </c>
      <c r="C535" s="60">
        <v>4893.3599999999997</v>
      </c>
      <c r="D535" s="60">
        <v>5000</v>
      </c>
      <c r="E535" s="63">
        <v>2675</v>
      </c>
      <c r="F535" s="63">
        <f t="shared" si="26"/>
        <v>54.665914627168242</v>
      </c>
      <c r="G535" s="63">
        <f>(E535/D535)*100</f>
        <v>53.5</v>
      </c>
    </row>
    <row r="536" spans="1:7" ht="15">
      <c r="A536" s="65">
        <v>3</v>
      </c>
      <c r="B536" s="19" t="s">
        <v>335</v>
      </c>
      <c r="C536" s="60">
        <v>4893.3599999999997</v>
      </c>
      <c r="D536" s="60">
        <v>5000</v>
      </c>
      <c r="E536" s="63">
        <v>2675</v>
      </c>
      <c r="F536" s="63">
        <f t="shared" ref="F536:F553" si="29">(E536/C536)*100</f>
        <v>54.665914627168242</v>
      </c>
      <c r="G536" s="63">
        <f>(E536/D536)*100</f>
        <v>53.5</v>
      </c>
    </row>
    <row r="537" spans="1:7" ht="15">
      <c r="A537" s="65">
        <v>32</v>
      </c>
      <c r="B537" s="19" t="s">
        <v>330</v>
      </c>
      <c r="C537" s="60">
        <v>4893.3599999999997</v>
      </c>
      <c r="D537" s="60">
        <v>5000</v>
      </c>
      <c r="E537" s="63">
        <v>2675</v>
      </c>
      <c r="F537" s="63">
        <f t="shared" si="29"/>
        <v>54.665914627168242</v>
      </c>
      <c r="G537" s="63">
        <f>(E537/D537)*100</f>
        <v>53.5</v>
      </c>
    </row>
    <row r="538" spans="1:7" ht="15">
      <c r="A538" s="65">
        <v>323</v>
      </c>
      <c r="B538" s="19" t="s">
        <v>377</v>
      </c>
      <c r="C538" s="60">
        <v>4893.3599999999997</v>
      </c>
      <c r="D538" s="60" t="s">
        <v>20</v>
      </c>
      <c r="E538" s="63">
        <v>2675</v>
      </c>
      <c r="F538" s="63">
        <f t="shared" si="29"/>
        <v>54.665914627168242</v>
      </c>
      <c r="G538" s="63" t="s">
        <v>20</v>
      </c>
    </row>
    <row r="539" spans="1:7" ht="15">
      <c r="A539" s="65">
        <v>3234</v>
      </c>
      <c r="B539" s="19" t="s">
        <v>381</v>
      </c>
      <c r="C539" s="60">
        <v>4893.3599999999997</v>
      </c>
      <c r="D539" s="60" t="s">
        <v>20</v>
      </c>
      <c r="E539" s="63">
        <v>2675</v>
      </c>
      <c r="F539" s="63">
        <f t="shared" si="29"/>
        <v>54.665914627168242</v>
      </c>
      <c r="G539" s="63" t="s">
        <v>20</v>
      </c>
    </row>
    <row r="540" spans="1:7" ht="35.25" customHeight="1">
      <c r="A540" s="56" t="s">
        <v>461</v>
      </c>
      <c r="B540" s="57" t="s">
        <v>462</v>
      </c>
      <c r="C540" s="58">
        <v>4357.09</v>
      </c>
      <c r="D540" s="58">
        <v>6000</v>
      </c>
      <c r="E540" s="58">
        <v>6157.65</v>
      </c>
      <c r="F540" s="58">
        <f t="shared" si="29"/>
        <v>141.3248291864524</v>
      </c>
      <c r="G540" s="58">
        <f>(E540/D540)*100</f>
        <v>102.6275</v>
      </c>
    </row>
    <row r="541" spans="1:7" ht="15">
      <c r="A541" s="59" t="s">
        <v>326</v>
      </c>
      <c r="B541" s="19" t="s">
        <v>327</v>
      </c>
      <c r="C541" s="60">
        <v>4357.09</v>
      </c>
      <c r="D541" s="60">
        <v>6000</v>
      </c>
      <c r="E541" s="63">
        <v>6157.65</v>
      </c>
      <c r="F541" s="63">
        <f t="shared" si="29"/>
        <v>141.3248291864524</v>
      </c>
      <c r="G541" s="63">
        <f>(E541/D541)*100</f>
        <v>102.6275</v>
      </c>
    </row>
    <row r="542" spans="1:7" ht="30">
      <c r="A542" s="64"/>
      <c r="B542" s="19" t="s">
        <v>458</v>
      </c>
      <c r="C542" s="60">
        <v>4357.09</v>
      </c>
      <c r="D542" s="60">
        <v>6000</v>
      </c>
      <c r="E542" s="63">
        <v>6157.65</v>
      </c>
      <c r="F542" s="63">
        <f t="shared" si="29"/>
        <v>141.3248291864524</v>
      </c>
      <c r="G542" s="63">
        <f>(E542/D542)*100</f>
        <v>102.6275</v>
      </c>
    </row>
    <row r="543" spans="1:7" ht="15">
      <c r="A543" s="65">
        <v>3</v>
      </c>
      <c r="B543" s="19" t="s">
        <v>335</v>
      </c>
      <c r="C543" s="60">
        <v>4357.09</v>
      </c>
      <c r="D543" s="60">
        <v>6000</v>
      </c>
      <c r="E543" s="63">
        <v>6157.65</v>
      </c>
      <c r="F543" s="63">
        <f t="shared" si="29"/>
        <v>141.3248291864524</v>
      </c>
      <c r="G543" s="63">
        <f>(E543/D543)*100</f>
        <v>102.6275</v>
      </c>
    </row>
    <row r="544" spans="1:7" ht="15">
      <c r="A544" s="65">
        <v>32</v>
      </c>
      <c r="B544" s="19" t="s">
        <v>330</v>
      </c>
      <c r="C544" s="60">
        <v>4357.09</v>
      </c>
      <c r="D544" s="60">
        <v>6000</v>
      </c>
      <c r="E544" s="63">
        <v>6157.65</v>
      </c>
      <c r="F544" s="63">
        <f t="shared" si="29"/>
        <v>141.3248291864524</v>
      </c>
      <c r="G544" s="63">
        <f>(E544/D544)*100</f>
        <v>102.6275</v>
      </c>
    </row>
    <row r="545" spans="1:7" ht="15">
      <c r="A545" s="65">
        <v>323</v>
      </c>
      <c r="B545" s="19" t="s">
        <v>377</v>
      </c>
      <c r="C545" s="60">
        <v>4357.09</v>
      </c>
      <c r="D545" s="60" t="s">
        <v>20</v>
      </c>
      <c r="E545" s="63">
        <v>6157.65</v>
      </c>
      <c r="F545" s="63">
        <f t="shared" si="29"/>
        <v>141.3248291864524</v>
      </c>
      <c r="G545" s="63" t="s">
        <v>20</v>
      </c>
    </row>
    <row r="546" spans="1:7" ht="30">
      <c r="A546" s="65">
        <v>3236</v>
      </c>
      <c r="B546" s="19" t="s">
        <v>383</v>
      </c>
      <c r="C546" s="60">
        <v>4357.09</v>
      </c>
      <c r="D546" s="60" t="s">
        <v>20</v>
      </c>
      <c r="E546" s="63">
        <v>6157.65</v>
      </c>
      <c r="F546" s="63">
        <f t="shared" si="29"/>
        <v>141.3248291864524</v>
      </c>
      <c r="G546" s="63" t="s">
        <v>20</v>
      </c>
    </row>
    <row r="547" spans="1:7" ht="45">
      <c r="A547" s="67" t="s">
        <v>463</v>
      </c>
      <c r="B547" s="68" t="s">
        <v>464</v>
      </c>
      <c r="C547" s="70">
        <v>7994.75</v>
      </c>
      <c r="D547" s="70">
        <v>18000</v>
      </c>
      <c r="E547" s="70">
        <v>15911.5</v>
      </c>
      <c r="F547" s="58">
        <f t="shared" si="29"/>
        <v>199.0243597360768</v>
      </c>
      <c r="G547" s="58">
        <f>(E547/D547)*100</f>
        <v>88.397222222222226</v>
      </c>
    </row>
    <row r="548" spans="1:7" ht="15">
      <c r="A548" s="65" t="s">
        <v>326</v>
      </c>
      <c r="B548" s="19" t="s">
        <v>327</v>
      </c>
      <c r="C548" s="60">
        <v>7994.75</v>
      </c>
      <c r="D548" s="60">
        <v>18000</v>
      </c>
      <c r="E548" s="61">
        <v>15911.5</v>
      </c>
      <c r="F548" s="63">
        <f t="shared" si="29"/>
        <v>199.0243597360768</v>
      </c>
      <c r="G548" s="63">
        <f>(E548/D548)*100</f>
        <v>88.397222222222226</v>
      </c>
    </row>
    <row r="549" spans="1:7" ht="30">
      <c r="A549" s="65"/>
      <c r="B549" s="19" t="s">
        <v>458</v>
      </c>
      <c r="C549" s="60">
        <v>7994.75</v>
      </c>
      <c r="D549" s="60">
        <v>18000</v>
      </c>
      <c r="E549" s="61">
        <v>15911.5</v>
      </c>
      <c r="F549" s="63">
        <f t="shared" si="29"/>
        <v>199.0243597360768</v>
      </c>
      <c r="G549" s="63">
        <f>(E549/D549)*100</f>
        <v>88.397222222222226</v>
      </c>
    </row>
    <row r="550" spans="1:7" ht="15">
      <c r="A550" s="65">
        <v>3</v>
      </c>
      <c r="B550" s="19" t="s">
        <v>335</v>
      </c>
      <c r="C550" s="60">
        <v>7994.75</v>
      </c>
      <c r="D550" s="60">
        <v>18000</v>
      </c>
      <c r="E550" s="61">
        <v>15911.5</v>
      </c>
      <c r="F550" s="63">
        <f t="shared" si="29"/>
        <v>199.0243597360768</v>
      </c>
      <c r="G550" s="63">
        <f>(E550/D550)*100</f>
        <v>88.397222222222226</v>
      </c>
    </row>
    <row r="551" spans="1:7" ht="15">
      <c r="A551" s="65">
        <v>32</v>
      </c>
      <c r="B551" s="19" t="s">
        <v>330</v>
      </c>
      <c r="C551" s="60">
        <v>7994.75</v>
      </c>
      <c r="D551" s="60">
        <v>18000</v>
      </c>
      <c r="E551" s="61">
        <v>15911.5</v>
      </c>
      <c r="F551" s="63">
        <f t="shared" si="29"/>
        <v>199.0243597360768</v>
      </c>
      <c r="G551" s="63">
        <f>(E551/D551)*100</f>
        <v>88.397222222222226</v>
      </c>
    </row>
    <row r="552" spans="1:7" ht="15">
      <c r="A552" s="65">
        <v>323</v>
      </c>
      <c r="B552" s="19" t="s">
        <v>377</v>
      </c>
      <c r="C552" s="60">
        <v>7994.75</v>
      </c>
      <c r="D552" s="60" t="s">
        <v>20</v>
      </c>
      <c r="E552" s="61">
        <v>15911.5</v>
      </c>
      <c r="F552" s="63">
        <f t="shared" si="29"/>
        <v>199.0243597360768</v>
      </c>
      <c r="G552" s="63" t="s">
        <v>20</v>
      </c>
    </row>
    <row r="553" spans="1:7" ht="15">
      <c r="A553" s="65">
        <v>3234</v>
      </c>
      <c r="B553" s="19" t="s">
        <v>381</v>
      </c>
      <c r="C553" s="60">
        <v>7994.75</v>
      </c>
      <c r="D553" s="60" t="s">
        <v>20</v>
      </c>
      <c r="E553" s="61">
        <v>15911.5</v>
      </c>
      <c r="F553" s="63">
        <f t="shared" si="29"/>
        <v>199.0243597360768</v>
      </c>
      <c r="G553" s="63" t="s">
        <v>20</v>
      </c>
    </row>
    <row r="554" spans="1:7" ht="45">
      <c r="A554" s="67" t="s">
        <v>465</v>
      </c>
      <c r="B554" s="68" t="s">
        <v>466</v>
      </c>
      <c r="C554" s="70" t="s">
        <v>20</v>
      </c>
      <c r="D554" s="70">
        <v>2000</v>
      </c>
      <c r="E554" s="70">
        <v>6228.54</v>
      </c>
      <c r="F554" s="58" t="s">
        <v>20</v>
      </c>
      <c r="G554" s="58">
        <f>(E554/D554)*100</f>
        <v>311.42699999999996</v>
      </c>
    </row>
    <row r="555" spans="1:7" ht="15">
      <c r="A555" s="65" t="s">
        <v>326</v>
      </c>
      <c r="B555" s="19" t="s">
        <v>327</v>
      </c>
      <c r="C555" s="60" t="s">
        <v>20</v>
      </c>
      <c r="D555" s="60">
        <v>2000</v>
      </c>
      <c r="E555" s="61">
        <v>6228.54</v>
      </c>
      <c r="F555" s="80" t="s">
        <v>20</v>
      </c>
      <c r="G555" s="63">
        <f>(E555/D555)*100</f>
        <v>311.42699999999996</v>
      </c>
    </row>
    <row r="556" spans="1:7" ht="30">
      <c r="A556" s="65"/>
      <c r="B556" s="19" t="s">
        <v>458</v>
      </c>
      <c r="C556" s="60" t="s">
        <v>20</v>
      </c>
      <c r="D556" s="60">
        <v>2000</v>
      </c>
      <c r="E556" s="61">
        <v>6228.54</v>
      </c>
      <c r="F556" s="80" t="s">
        <v>20</v>
      </c>
      <c r="G556" s="63">
        <f>(E556/D556)*100</f>
        <v>311.42699999999996</v>
      </c>
    </row>
    <row r="557" spans="1:7" ht="15">
      <c r="A557" s="65">
        <v>3</v>
      </c>
      <c r="B557" s="19" t="s">
        <v>335</v>
      </c>
      <c r="C557" s="60" t="s">
        <v>20</v>
      </c>
      <c r="D557" s="60">
        <v>2000</v>
      </c>
      <c r="E557" s="61">
        <v>6228.54</v>
      </c>
      <c r="F557" s="80" t="s">
        <v>20</v>
      </c>
      <c r="G557" s="63">
        <f>(E557/D557)*100</f>
        <v>311.42699999999996</v>
      </c>
    </row>
    <row r="558" spans="1:7" ht="15">
      <c r="A558" s="65">
        <v>32</v>
      </c>
      <c r="B558" s="19" t="s">
        <v>330</v>
      </c>
      <c r="C558" s="60" t="s">
        <v>20</v>
      </c>
      <c r="D558" s="60">
        <v>2000</v>
      </c>
      <c r="E558" s="61">
        <v>6228.54</v>
      </c>
      <c r="F558" s="80" t="s">
        <v>20</v>
      </c>
      <c r="G558" s="63">
        <f>(E558/D558)*100</f>
        <v>311.42699999999996</v>
      </c>
    </row>
    <row r="559" spans="1:7" ht="15">
      <c r="A559" s="65">
        <v>323</v>
      </c>
      <c r="B559" s="19" t="s">
        <v>377</v>
      </c>
      <c r="C559" s="60" t="s">
        <v>20</v>
      </c>
      <c r="D559" s="60" t="s">
        <v>20</v>
      </c>
      <c r="E559" s="61">
        <v>6228.54</v>
      </c>
      <c r="F559" s="80" t="s">
        <v>20</v>
      </c>
      <c r="G559" s="63" t="s">
        <v>20</v>
      </c>
    </row>
    <row r="560" spans="1:7" ht="15">
      <c r="A560" s="65">
        <v>3234</v>
      </c>
      <c r="B560" s="19" t="s">
        <v>381</v>
      </c>
      <c r="C560" s="60" t="s">
        <v>20</v>
      </c>
      <c r="D560" s="60" t="s">
        <v>20</v>
      </c>
      <c r="E560" s="61">
        <v>6228.54</v>
      </c>
      <c r="F560" s="80" t="s">
        <v>20</v>
      </c>
      <c r="G560" s="63" t="s">
        <v>20</v>
      </c>
    </row>
    <row r="561" spans="1:7" ht="70.5" customHeight="1">
      <c r="A561" s="53" t="s">
        <v>467</v>
      </c>
      <c r="B561" s="22" t="s">
        <v>468</v>
      </c>
      <c r="C561" s="54">
        <v>165468.68</v>
      </c>
      <c r="D561" s="54">
        <f>D562+D569+D576+D583+D590+D597+D604+D611+D618+D625+D632+D639+D646+D653+D660+D667+D674</f>
        <v>125625</v>
      </c>
      <c r="E561" s="54">
        <f>E562+E569+E576+E583+E590+E597+E604+E611+E618+E625+E632+E639+E646+E653+E660+E667+E674</f>
        <v>86536.540000000008</v>
      </c>
      <c r="F561" s="79">
        <f t="shared" ref="F561:F568" si="30">(E561/C561)*100</f>
        <v>52.297836666129214</v>
      </c>
      <c r="G561" s="79">
        <f t="shared" ref="G561:G566" si="31">(E561/D561)*100</f>
        <v>68.884807960199012</v>
      </c>
    </row>
    <row r="562" spans="1:7" ht="29.25" customHeight="1">
      <c r="A562" s="56" t="s">
        <v>469</v>
      </c>
      <c r="B562" s="57" t="s">
        <v>470</v>
      </c>
      <c r="C562" s="58">
        <v>8248</v>
      </c>
      <c r="D562" s="58">
        <v>12000</v>
      </c>
      <c r="E562" s="58">
        <v>1675</v>
      </c>
      <c r="F562" s="58">
        <f t="shared" si="30"/>
        <v>20.30795344325897</v>
      </c>
      <c r="G562" s="58">
        <f t="shared" si="31"/>
        <v>13.958333333333334</v>
      </c>
    </row>
    <row r="563" spans="1:7" ht="15">
      <c r="A563" s="59" t="s">
        <v>326</v>
      </c>
      <c r="B563" s="19" t="s">
        <v>327</v>
      </c>
      <c r="C563" s="60">
        <v>8248</v>
      </c>
      <c r="D563" s="60">
        <v>12000</v>
      </c>
      <c r="E563" s="63">
        <v>1675</v>
      </c>
      <c r="F563" s="63">
        <f t="shared" si="30"/>
        <v>20.30795344325897</v>
      </c>
      <c r="G563" s="63">
        <f t="shared" si="31"/>
        <v>13.958333333333334</v>
      </c>
    </row>
    <row r="564" spans="1:7" ht="45">
      <c r="A564" s="64"/>
      <c r="B564" s="19" t="s">
        <v>432</v>
      </c>
      <c r="C564" s="60">
        <v>8248</v>
      </c>
      <c r="D564" s="60">
        <v>12000</v>
      </c>
      <c r="E564" s="63">
        <v>1675</v>
      </c>
      <c r="F564" s="63">
        <f t="shared" si="30"/>
        <v>20.30795344325897</v>
      </c>
      <c r="G564" s="63">
        <f t="shared" si="31"/>
        <v>13.958333333333334</v>
      </c>
    </row>
    <row r="565" spans="1:7" ht="15">
      <c r="A565" s="65">
        <v>3</v>
      </c>
      <c r="B565" s="19" t="s">
        <v>335</v>
      </c>
      <c r="C565" s="60">
        <v>8248</v>
      </c>
      <c r="D565" s="60">
        <v>12000</v>
      </c>
      <c r="E565" s="63">
        <v>1675</v>
      </c>
      <c r="F565" s="63">
        <f t="shared" si="30"/>
        <v>20.30795344325897</v>
      </c>
      <c r="G565" s="63">
        <f t="shared" si="31"/>
        <v>13.958333333333334</v>
      </c>
    </row>
    <row r="566" spans="1:7" ht="15">
      <c r="A566" s="65">
        <v>32</v>
      </c>
      <c r="B566" s="19" t="s">
        <v>330</v>
      </c>
      <c r="C566" s="60">
        <v>8248</v>
      </c>
      <c r="D566" s="60">
        <v>12000</v>
      </c>
      <c r="E566" s="63">
        <v>1675</v>
      </c>
      <c r="F566" s="63">
        <f t="shared" si="30"/>
        <v>20.30795344325897</v>
      </c>
      <c r="G566" s="63">
        <f t="shared" si="31"/>
        <v>13.958333333333334</v>
      </c>
    </row>
    <row r="567" spans="1:7" ht="15">
      <c r="A567" s="65">
        <v>323</v>
      </c>
      <c r="B567" s="19" t="s">
        <v>377</v>
      </c>
      <c r="C567" s="60">
        <v>8248</v>
      </c>
      <c r="D567" s="60" t="s">
        <v>20</v>
      </c>
      <c r="E567" s="63">
        <v>1675</v>
      </c>
      <c r="F567" s="63">
        <f t="shared" si="30"/>
        <v>20.30795344325897</v>
      </c>
      <c r="G567" s="63" t="s">
        <v>20</v>
      </c>
    </row>
    <row r="568" spans="1:7" ht="15">
      <c r="A568" s="65">
        <v>3237</v>
      </c>
      <c r="B568" s="19" t="s">
        <v>384</v>
      </c>
      <c r="C568" s="60">
        <v>8248</v>
      </c>
      <c r="D568" s="60" t="s">
        <v>20</v>
      </c>
      <c r="E568" s="63">
        <v>1675</v>
      </c>
      <c r="F568" s="63">
        <f t="shared" si="30"/>
        <v>20.30795344325897</v>
      </c>
      <c r="G568" s="58" t="s">
        <v>20</v>
      </c>
    </row>
    <row r="569" spans="1:7" ht="60">
      <c r="A569" s="56" t="s">
        <v>471</v>
      </c>
      <c r="B569" s="57" t="s">
        <v>472</v>
      </c>
      <c r="C569" s="58">
        <v>0</v>
      </c>
      <c r="D569" s="58">
        <v>2000</v>
      </c>
      <c r="E569" s="58">
        <v>2000</v>
      </c>
      <c r="F569" s="58">
        <v>0</v>
      </c>
      <c r="G569" s="58">
        <f>(E569/D569)*100</f>
        <v>100</v>
      </c>
    </row>
    <row r="570" spans="1:7" ht="15">
      <c r="A570" s="59" t="s">
        <v>326</v>
      </c>
      <c r="B570" s="19" t="s">
        <v>327</v>
      </c>
      <c r="C570" s="62">
        <v>0</v>
      </c>
      <c r="D570" s="62">
        <v>2000</v>
      </c>
      <c r="E570" s="63">
        <v>2000</v>
      </c>
      <c r="F570" s="63">
        <v>0</v>
      </c>
      <c r="G570" s="63">
        <f>(E570/D570)*100</f>
        <v>100</v>
      </c>
    </row>
    <row r="571" spans="1:7" ht="45">
      <c r="A571" s="64"/>
      <c r="B571" s="19" t="s">
        <v>432</v>
      </c>
      <c r="C571" s="62">
        <v>0</v>
      </c>
      <c r="D571" s="62">
        <v>2000</v>
      </c>
      <c r="E571" s="63">
        <v>2000</v>
      </c>
      <c r="F571" s="63">
        <v>0</v>
      </c>
      <c r="G571" s="63">
        <f>(E571/D571)*100</f>
        <v>100</v>
      </c>
    </row>
    <row r="572" spans="1:7" ht="15">
      <c r="A572" s="65">
        <v>3</v>
      </c>
      <c r="B572" s="19" t="s">
        <v>335</v>
      </c>
      <c r="C572" s="62">
        <v>0</v>
      </c>
      <c r="D572" s="62">
        <v>2000</v>
      </c>
      <c r="E572" s="63">
        <v>2000</v>
      </c>
      <c r="F572" s="63">
        <v>0</v>
      </c>
      <c r="G572" s="63">
        <f>(E572/D572)*100</f>
        <v>100</v>
      </c>
    </row>
    <row r="573" spans="1:7" ht="15">
      <c r="A573" s="65">
        <v>32</v>
      </c>
      <c r="B573" s="19" t="s">
        <v>330</v>
      </c>
      <c r="C573" s="62">
        <v>0</v>
      </c>
      <c r="D573" s="62">
        <v>2000</v>
      </c>
      <c r="E573" s="63">
        <v>2000</v>
      </c>
      <c r="F573" s="63">
        <v>0</v>
      </c>
      <c r="G573" s="63">
        <f>(E573/D573)*100</f>
        <v>100</v>
      </c>
    </row>
    <row r="574" spans="1:7" ht="15">
      <c r="A574" s="65">
        <v>323</v>
      </c>
      <c r="B574" s="19" t="s">
        <v>377</v>
      </c>
      <c r="C574" s="62">
        <v>0</v>
      </c>
      <c r="D574" s="62" t="s">
        <v>20</v>
      </c>
      <c r="E574" s="63">
        <v>2000</v>
      </c>
      <c r="F574" s="63">
        <v>0</v>
      </c>
      <c r="G574" s="63" t="s">
        <v>20</v>
      </c>
    </row>
    <row r="575" spans="1:7" ht="30">
      <c r="A575" s="65">
        <v>3232</v>
      </c>
      <c r="B575" s="19" t="s">
        <v>379</v>
      </c>
      <c r="C575" s="62">
        <v>0</v>
      </c>
      <c r="D575" s="62" t="s">
        <v>20</v>
      </c>
      <c r="E575" s="63">
        <v>2000</v>
      </c>
      <c r="F575" s="63">
        <v>0</v>
      </c>
      <c r="G575" s="63" t="s">
        <v>20</v>
      </c>
    </row>
    <row r="576" spans="1:7" ht="60">
      <c r="A576" s="56" t="s">
        <v>473</v>
      </c>
      <c r="B576" s="57" t="s">
        <v>474</v>
      </c>
      <c r="C576" s="58">
        <v>6800</v>
      </c>
      <c r="D576" s="58">
        <v>0</v>
      </c>
      <c r="E576" s="58">
        <v>0</v>
      </c>
      <c r="F576" s="58">
        <v>0</v>
      </c>
      <c r="G576" s="58">
        <v>0</v>
      </c>
    </row>
    <row r="577" spans="1:7" ht="15">
      <c r="A577" s="59" t="s">
        <v>326</v>
      </c>
      <c r="B577" s="19" t="s">
        <v>327</v>
      </c>
      <c r="C577" s="62">
        <v>6800</v>
      </c>
      <c r="D577" s="62">
        <v>0</v>
      </c>
      <c r="E577" s="62">
        <v>0</v>
      </c>
      <c r="F577" s="63">
        <f t="shared" ref="F577:F608" si="32">(E577/C577)*100</f>
        <v>0</v>
      </c>
      <c r="G577" s="63">
        <v>0</v>
      </c>
    </row>
    <row r="578" spans="1:7" ht="45">
      <c r="A578" s="64"/>
      <c r="B578" s="19" t="s">
        <v>444</v>
      </c>
      <c r="C578" s="62">
        <v>6800</v>
      </c>
      <c r="D578" s="62">
        <v>0</v>
      </c>
      <c r="E578" s="62">
        <v>0</v>
      </c>
      <c r="F578" s="63">
        <f t="shared" si="32"/>
        <v>0</v>
      </c>
      <c r="G578" s="63">
        <v>0</v>
      </c>
    </row>
    <row r="579" spans="1:7" ht="15">
      <c r="A579" s="65">
        <v>3</v>
      </c>
      <c r="B579" s="19" t="s">
        <v>335</v>
      </c>
      <c r="C579" s="62">
        <v>6800</v>
      </c>
      <c r="D579" s="62">
        <v>0</v>
      </c>
      <c r="E579" s="62">
        <v>0</v>
      </c>
      <c r="F579" s="63">
        <f t="shared" si="32"/>
        <v>0</v>
      </c>
      <c r="G579" s="63">
        <v>0</v>
      </c>
    </row>
    <row r="580" spans="1:7" ht="15">
      <c r="A580" s="65">
        <v>32</v>
      </c>
      <c r="B580" s="19" t="s">
        <v>330</v>
      </c>
      <c r="C580" s="62">
        <v>6800</v>
      </c>
      <c r="D580" s="62">
        <v>0</v>
      </c>
      <c r="E580" s="62">
        <v>0</v>
      </c>
      <c r="F580" s="63">
        <f t="shared" si="32"/>
        <v>0</v>
      </c>
      <c r="G580" s="63">
        <v>0</v>
      </c>
    </row>
    <row r="581" spans="1:7" ht="15">
      <c r="A581" s="65">
        <v>323</v>
      </c>
      <c r="B581" s="19" t="s">
        <v>377</v>
      </c>
      <c r="C581" s="62">
        <v>6800</v>
      </c>
      <c r="D581" s="62" t="s">
        <v>20</v>
      </c>
      <c r="E581" s="62">
        <v>0</v>
      </c>
      <c r="F581" s="63">
        <f t="shared" si="32"/>
        <v>0</v>
      </c>
      <c r="G581" s="63">
        <v>0</v>
      </c>
    </row>
    <row r="582" spans="1:7" ht="30">
      <c r="A582" s="65">
        <v>3232</v>
      </c>
      <c r="B582" s="19" t="s">
        <v>379</v>
      </c>
      <c r="C582" s="62">
        <v>6800</v>
      </c>
      <c r="D582" s="62" t="s">
        <v>20</v>
      </c>
      <c r="E582" s="62">
        <v>0</v>
      </c>
      <c r="F582" s="63">
        <f t="shared" si="32"/>
        <v>0</v>
      </c>
      <c r="G582" s="63">
        <v>0</v>
      </c>
    </row>
    <row r="583" spans="1:7" ht="90">
      <c r="A583" s="81" t="s">
        <v>475</v>
      </c>
      <c r="B583" s="57" t="s">
        <v>476</v>
      </c>
      <c r="C583" s="82">
        <v>23942.16</v>
      </c>
      <c r="D583" s="58">
        <v>6000</v>
      </c>
      <c r="E583" s="58">
        <v>8998.89</v>
      </c>
      <c r="F583" s="58">
        <f t="shared" si="32"/>
        <v>37.58595715674776</v>
      </c>
      <c r="G583" s="58">
        <f>(E583/D583)*100</f>
        <v>149.98149999999998</v>
      </c>
    </row>
    <row r="584" spans="1:7" ht="15">
      <c r="A584" s="59" t="s">
        <v>326</v>
      </c>
      <c r="B584" s="19" t="s">
        <v>327</v>
      </c>
      <c r="C584" s="60">
        <v>23942.16</v>
      </c>
      <c r="D584" s="60">
        <v>6000</v>
      </c>
      <c r="E584" s="63">
        <v>8998.89</v>
      </c>
      <c r="F584" s="63">
        <f t="shared" si="32"/>
        <v>37.58595715674776</v>
      </c>
      <c r="G584" s="63">
        <f>(E584/D584)*100</f>
        <v>149.98149999999998</v>
      </c>
    </row>
    <row r="585" spans="1:7" ht="45">
      <c r="A585" s="64"/>
      <c r="B585" s="19" t="s">
        <v>432</v>
      </c>
      <c r="C585" s="60">
        <v>23942.16</v>
      </c>
      <c r="D585" s="60">
        <v>6000</v>
      </c>
      <c r="E585" s="63">
        <v>8998.89</v>
      </c>
      <c r="F585" s="63">
        <f t="shared" si="32"/>
        <v>37.58595715674776</v>
      </c>
      <c r="G585" s="63">
        <f>(E585/D585)*100</f>
        <v>149.98149999999998</v>
      </c>
    </row>
    <row r="586" spans="1:7" ht="15">
      <c r="A586" s="65">
        <v>3</v>
      </c>
      <c r="B586" s="19" t="s">
        <v>335</v>
      </c>
      <c r="C586" s="60">
        <v>23942.16</v>
      </c>
      <c r="D586" s="60">
        <v>6000</v>
      </c>
      <c r="E586" s="63">
        <v>8998.89</v>
      </c>
      <c r="F586" s="63">
        <f t="shared" si="32"/>
        <v>37.58595715674776</v>
      </c>
      <c r="G586" s="63">
        <f>(E586/D586)*100</f>
        <v>149.98149999999998</v>
      </c>
    </row>
    <row r="587" spans="1:7" ht="15">
      <c r="A587" s="65">
        <v>32</v>
      </c>
      <c r="B587" s="19" t="s">
        <v>330</v>
      </c>
      <c r="C587" s="60">
        <v>23942.16</v>
      </c>
      <c r="D587" s="60">
        <v>6000</v>
      </c>
      <c r="E587" s="63">
        <v>8998.89</v>
      </c>
      <c r="F587" s="63">
        <f t="shared" si="32"/>
        <v>37.58595715674776</v>
      </c>
      <c r="G587" s="63">
        <f>(E587/D587)*100</f>
        <v>149.98149999999998</v>
      </c>
    </row>
    <row r="588" spans="1:7" ht="15">
      <c r="A588" s="65">
        <v>323</v>
      </c>
      <c r="B588" s="19" t="s">
        <v>377</v>
      </c>
      <c r="C588" s="60">
        <v>23942.16</v>
      </c>
      <c r="D588" s="60" t="s">
        <v>20</v>
      </c>
      <c r="E588" s="63">
        <v>8998.89</v>
      </c>
      <c r="F588" s="63">
        <f t="shared" si="32"/>
        <v>37.58595715674776</v>
      </c>
      <c r="G588" s="63" t="s">
        <v>20</v>
      </c>
    </row>
    <row r="589" spans="1:7" ht="30">
      <c r="A589" s="65">
        <v>3232</v>
      </c>
      <c r="B589" s="19" t="s">
        <v>379</v>
      </c>
      <c r="C589" s="60">
        <v>23942.16</v>
      </c>
      <c r="D589" s="60" t="s">
        <v>20</v>
      </c>
      <c r="E589" s="63">
        <v>8998.89</v>
      </c>
      <c r="F589" s="63">
        <f t="shared" si="32"/>
        <v>37.58595715674776</v>
      </c>
      <c r="G589" s="63" t="s">
        <v>20</v>
      </c>
    </row>
    <row r="590" spans="1:7" ht="96" customHeight="1">
      <c r="A590" s="56" t="s">
        <v>477</v>
      </c>
      <c r="B590" s="57" t="s">
        <v>478</v>
      </c>
      <c r="C590" s="58">
        <v>18825.91</v>
      </c>
      <c r="D590" s="58">
        <v>15000</v>
      </c>
      <c r="E590" s="58">
        <v>6916.94</v>
      </c>
      <c r="F590" s="58">
        <f t="shared" si="32"/>
        <v>36.741597086143514</v>
      </c>
      <c r="G590" s="58">
        <f>(E590/D590)*100</f>
        <v>46.112933333333331</v>
      </c>
    </row>
    <row r="591" spans="1:7" ht="15">
      <c r="A591" s="59" t="s">
        <v>326</v>
      </c>
      <c r="B591" s="19" t="s">
        <v>327</v>
      </c>
      <c r="C591" s="62">
        <v>18825.91</v>
      </c>
      <c r="D591" s="62">
        <v>15000</v>
      </c>
      <c r="E591" s="63">
        <v>6916.94</v>
      </c>
      <c r="F591" s="63">
        <f t="shared" si="32"/>
        <v>36.741597086143514</v>
      </c>
      <c r="G591" s="63">
        <f>(E591/D591)*100</f>
        <v>46.112933333333331</v>
      </c>
    </row>
    <row r="592" spans="1:7" ht="45">
      <c r="A592" s="64"/>
      <c r="B592" s="19" t="s">
        <v>432</v>
      </c>
      <c r="C592" s="62">
        <v>18825.91</v>
      </c>
      <c r="D592" s="62">
        <v>15000</v>
      </c>
      <c r="E592" s="63">
        <v>6916.94</v>
      </c>
      <c r="F592" s="63">
        <f t="shared" si="32"/>
        <v>36.741597086143514</v>
      </c>
      <c r="G592" s="63">
        <f>(E592/D592)*100</f>
        <v>46.112933333333331</v>
      </c>
    </row>
    <row r="593" spans="1:7" ht="15">
      <c r="A593" s="65">
        <v>3</v>
      </c>
      <c r="B593" s="19" t="s">
        <v>335</v>
      </c>
      <c r="C593" s="62">
        <v>18825.91</v>
      </c>
      <c r="D593" s="62">
        <v>15000</v>
      </c>
      <c r="E593" s="63">
        <v>6916.94</v>
      </c>
      <c r="F593" s="63">
        <f t="shared" si="32"/>
        <v>36.741597086143514</v>
      </c>
      <c r="G593" s="63">
        <f>(E593/D593)*100</f>
        <v>46.112933333333331</v>
      </c>
    </row>
    <row r="594" spans="1:7" ht="15">
      <c r="A594" s="65">
        <v>32</v>
      </c>
      <c r="B594" s="19" t="s">
        <v>330</v>
      </c>
      <c r="C594" s="62">
        <v>18825.91</v>
      </c>
      <c r="D594" s="62">
        <v>15000</v>
      </c>
      <c r="E594" s="63">
        <v>6916.94</v>
      </c>
      <c r="F594" s="63">
        <f t="shared" si="32"/>
        <v>36.741597086143514</v>
      </c>
      <c r="G594" s="63">
        <f>(E594/D594)*100</f>
        <v>46.112933333333331</v>
      </c>
    </row>
    <row r="595" spans="1:7" ht="15">
      <c r="A595" s="65">
        <v>323</v>
      </c>
      <c r="B595" s="19" t="s">
        <v>377</v>
      </c>
      <c r="C595" s="62">
        <v>18825.91</v>
      </c>
      <c r="D595" s="62" t="s">
        <v>20</v>
      </c>
      <c r="E595" s="63">
        <v>6916.94</v>
      </c>
      <c r="F595" s="63">
        <f t="shared" si="32"/>
        <v>36.741597086143514</v>
      </c>
      <c r="G595" s="63" t="s">
        <v>20</v>
      </c>
    </row>
    <row r="596" spans="1:7" ht="30">
      <c r="A596" s="65">
        <v>3232</v>
      </c>
      <c r="B596" s="19" t="s">
        <v>379</v>
      </c>
      <c r="C596" s="62">
        <v>18825.91</v>
      </c>
      <c r="D596" s="62" t="s">
        <v>20</v>
      </c>
      <c r="E596" s="63">
        <v>6916.94</v>
      </c>
      <c r="F596" s="63">
        <f t="shared" si="32"/>
        <v>36.741597086143514</v>
      </c>
      <c r="G596" s="63" t="s">
        <v>20</v>
      </c>
    </row>
    <row r="597" spans="1:7" ht="99" customHeight="1">
      <c r="A597" s="56" t="s">
        <v>479</v>
      </c>
      <c r="B597" s="57" t="s">
        <v>480</v>
      </c>
      <c r="C597" s="58">
        <v>12734.63</v>
      </c>
      <c r="D597" s="58">
        <v>6000</v>
      </c>
      <c r="E597" s="58">
        <v>4160.25</v>
      </c>
      <c r="F597" s="58">
        <f t="shared" si="32"/>
        <v>32.668793675199048</v>
      </c>
      <c r="G597" s="58">
        <f>(E597/D597)*100</f>
        <v>69.337499999999991</v>
      </c>
    </row>
    <row r="598" spans="1:7" ht="15">
      <c r="A598" s="59" t="s">
        <v>326</v>
      </c>
      <c r="B598" s="19" t="s">
        <v>327</v>
      </c>
      <c r="C598" s="60">
        <v>12834.63</v>
      </c>
      <c r="D598" s="60">
        <v>6000</v>
      </c>
      <c r="E598" s="63">
        <v>4160.25</v>
      </c>
      <c r="F598" s="63">
        <f t="shared" si="32"/>
        <v>32.414257364645501</v>
      </c>
      <c r="G598" s="63">
        <f>(E598/D598)*100</f>
        <v>69.337499999999991</v>
      </c>
    </row>
    <row r="599" spans="1:7" ht="45">
      <c r="A599" s="64"/>
      <c r="B599" s="19" t="s">
        <v>432</v>
      </c>
      <c r="C599" s="60">
        <v>12834.63</v>
      </c>
      <c r="D599" s="60">
        <v>6000</v>
      </c>
      <c r="E599" s="63">
        <v>4160.25</v>
      </c>
      <c r="F599" s="63">
        <f t="shared" si="32"/>
        <v>32.414257364645501</v>
      </c>
      <c r="G599" s="63">
        <f>(E599/D599)*100</f>
        <v>69.337499999999991</v>
      </c>
    </row>
    <row r="600" spans="1:7" ht="15">
      <c r="A600" s="65">
        <v>3</v>
      </c>
      <c r="B600" s="19" t="s">
        <v>335</v>
      </c>
      <c r="C600" s="60">
        <v>12834.63</v>
      </c>
      <c r="D600" s="60">
        <v>6000</v>
      </c>
      <c r="E600" s="63">
        <v>4160.25</v>
      </c>
      <c r="F600" s="63">
        <f t="shared" si="32"/>
        <v>32.414257364645501</v>
      </c>
      <c r="G600" s="63">
        <f>(E600/D600)*100</f>
        <v>69.337499999999991</v>
      </c>
    </row>
    <row r="601" spans="1:7" ht="15">
      <c r="A601" s="65">
        <v>32</v>
      </c>
      <c r="B601" s="19" t="s">
        <v>330</v>
      </c>
      <c r="C601" s="60">
        <v>12834.63</v>
      </c>
      <c r="D601" s="60">
        <v>6000</v>
      </c>
      <c r="E601" s="63">
        <v>4160.25</v>
      </c>
      <c r="F601" s="63">
        <f t="shared" si="32"/>
        <v>32.414257364645501</v>
      </c>
      <c r="G601" s="63">
        <f>(E601/D601)*100</f>
        <v>69.337499999999991</v>
      </c>
    </row>
    <row r="602" spans="1:7" ht="15">
      <c r="A602" s="65">
        <v>323</v>
      </c>
      <c r="B602" s="19" t="s">
        <v>377</v>
      </c>
      <c r="C602" s="60">
        <v>12834.63</v>
      </c>
      <c r="D602" s="60" t="s">
        <v>20</v>
      </c>
      <c r="E602" s="63">
        <v>4160.25</v>
      </c>
      <c r="F602" s="63">
        <f t="shared" si="32"/>
        <v>32.414257364645501</v>
      </c>
      <c r="G602" s="63" t="s">
        <v>20</v>
      </c>
    </row>
    <row r="603" spans="1:7" ht="30">
      <c r="A603" s="65">
        <v>3232</v>
      </c>
      <c r="B603" s="19" t="s">
        <v>379</v>
      </c>
      <c r="C603" s="60">
        <v>12834.63</v>
      </c>
      <c r="D603" s="60" t="s">
        <v>20</v>
      </c>
      <c r="E603" s="63">
        <v>4160.25</v>
      </c>
      <c r="F603" s="63">
        <f t="shared" si="32"/>
        <v>32.414257364645501</v>
      </c>
      <c r="G603" s="63" t="s">
        <v>20</v>
      </c>
    </row>
    <row r="604" spans="1:7" ht="90">
      <c r="A604" s="56" t="s">
        <v>481</v>
      </c>
      <c r="B604" s="57" t="s">
        <v>482</v>
      </c>
      <c r="C604" s="58">
        <v>2595.09</v>
      </c>
      <c r="D604" s="58">
        <v>5000</v>
      </c>
      <c r="E604" s="58">
        <v>4044.36</v>
      </c>
      <c r="F604" s="58">
        <f t="shared" si="32"/>
        <v>155.84661803636868</v>
      </c>
      <c r="G604" s="58">
        <f>(E604/D604)*100</f>
        <v>80.887200000000007</v>
      </c>
    </row>
    <row r="605" spans="1:7" ht="15">
      <c r="A605" s="59" t="s">
        <v>326</v>
      </c>
      <c r="B605" s="19" t="s">
        <v>327</v>
      </c>
      <c r="C605" s="60">
        <v>2595.09</v>
      </c>
      <c r="D605" s="60">
        <v>5000</v>
      </c>
      <c r="E605" s="63">
        <v>4044.36</v>
      </c>
      <c r="F605" s="63">
        <f t="shared" si="32"/>
        <v>155.84661803636868</v>
      </c>
      <c r="G605" s="63">
        <f>(E605/D605)*100</f>
        <v>80.887200000000007</v>
      </c>
    </row>
    <row r="606" spans="1:7" ht="45">
      <c r="A606" s="64"/>
      <c r="B606" s="19" t="s">
        <v>432</v>
      </c>
      <c r="C606" s="60">
        <v>2595.09</v>
      </c>
      <c r="D606" s="60">
        <v>5000</v>
      </c>
      <c r="E606" s="63">
        <v>4044.36</v>
      </c>
      <c r="F606" s="63">
        <f t="shared" si="32"/>
        <v>155.84661803636868</v>
      </c>
      <c r="G606" s="63">
        <f>(E606/D606)*100</f>
        <v>80.887200000000007</v>
      </c>
    </row>
    <row r="607" spans="1:7" ht="15">
      <c r="A607" s="65">
        <v>3</v>
      </c>
      <c r="B607" s="19" t="s">
        <v>335</v>
      </c>
      <c r="C607" s="60">
        <v>2595.09</v>
      </c>
      <c r="D607" s="60">
        <v>5000</v>
      </c>
      <c r="E607" s="63">
        <v>4044.36</v>
      </c>
      <c r="F607" s="63">
        <f t="shared" si="32"/>
        <v>155.84661803636868</v>
      </c>
      <c r="G607" s="63">
        <f>(E607/D607)*100</f>
        <v>80.887200000000007</v>
      </c>
    </row>
    <row r="608" spans="1:7" ht="15">
      <c r="A608" s="65">
        <v>32</v>
      </c>
      <c r="B608" s="19" t="s">
        <v>330</v>
      </c>
      <c r="C608" s="60">
        <v>2595.09</v>
      </c>
      <c r="D608" s="60">
        <v>5000</v>
      </c>
      <c r="E608" s="63">
        <v>4044.36</v>
      </c>
      <c r="F608" s="63">
        <f t="shared" si="32"/>
        <v>155.84661803636868</v>
      </c>
      <c r="G608" s="63">
        <f>(E608/D608)*100</f>
        <v>80.887200000000007</v>
      </c>
    </row>
    <row r="609" spans="1:7" ht="15">
      <c r="A609" s="65">
        <v>323</v>
      </c>
      <c r="B609" s="19" t="s">
        <v>377</v>
      </c>
      <c r="C609" s="60">
        <v>2595.09</v>
      </c>
      <c r="D609" s="60" t="s">
        <v>20</v>
      </c>
      <c r="E609" s="63">
        <v>4044.36</v>
      </c>
      <c r="F609" s="63">
        <f t="shared" ref="F609:F640" si="33">(E609/C609)*100</f>
        <v>155.84661803636868</v>
      </c>
      <c r="G609" s="63" t="s">
        <v>20</v>
      </c>
    </row>
    <row r="610" spans="1:7" ht="30">
      <c r="A610" s="65">
        <v>3232</v>
      </c>
      <c r="B610" s="19" t="s">
        <v>379</v>
      </c>
      <c r="C610" s="60">
        <v>2595.09</v>
      </c>
      <c r="D610" s="60" t="s">
        <v>20</v>
      </c>
      <c r="E610" s="63">
        <v>4044.36</v>
      </c>
      <c r="F610" s="63">
        <f t="shared" si="33"/>
        <v>155.84661803636868</v>
      </c>
      <c r="G610" s="63" t="s">
        <v>20</v>
      </c>
    </row>
    <row r="611" spans="1:7" ht="75">
      <c r="A611" s="56" t="s">
        <v>483</v>
      </c>
      <c r="B611" s="57" t="s">
        <v>484</v>
      </c>
      <c r="C611" s="58">
        <v>13141.38</v>
      </c>
      <c r="D611" s="58">
        <v>20000</v>
      </c>
      <c r="E611" s="58">
        <v>15339.31</v>
      </c>
      <c r="F611" s="58">
        <f t="shared" si="33"/>
        <v>116.72526020859301</v>
      </c>
      <c r="G611" s="58">
        <f>(E611/D611)*100</f>
        <v>76.696550000000002</v>
      </c>
    </row>
    <row r="612" spans="1:7" ht="15">
      <c r="A612" s="59" t="s">
        <v>326</v>
      </c>
      <c r="B612" s="19" t="s">
        <v>327</v>
      </c>
      <c r="C612" s="60">
        <v>13141.38</v>
      </c>
      <c r="D612" s="60">
        <v>20000</v>
      </c>
      <c r="E612" s="63">
        <v>15339.31</v>
      </c>
      <c r="F612" s="63">
        <f t="shared" si="33"/>
        <v>116.72526020859301</v>
      </c>
      <c r="G612" s="63">
        <f>(E612/D612)*100</f>
        <v>76.696550000000002</v>
      </c>
    </row>
    <row r="613" spans="1:7" ht="45">
      <c r="A613" s="64"/>
      <c r="B613" s="19" t="s">
        <v>432</v>
      </c>
      <c r="C613" s="60">
        <v>13141.38</v>
      </c>
      <c r="D613" s="60">
        <v>20000</v>
      </c>
      <c r="E613" s="63">
        <v>15339.31</v>
      </c>
      <c r="F613" s="63">
        <f t="shared" si="33"/>
        <v>116.72526020859301</v>
      </c>
      <c r="G613" s="63">
        <f>(E613/D613)*100</f>
        <v>76.696550000000002</v>
      </c>
    </row>
    <row r="614" spans="1:7" ht="15">
      <c r="A614" s="65">
        <v>3</v>
      </c>
      <c r="B614" s="19" t="s">
        <v>335</v>
      </c>
      <c r="C614" s="60">
        <v>13141.38</v>
      </c>
      <c r="D614" s="60">
        <v>20000</v>
      </c>
      <c r="E614" s="63">
        <v>15339.31</v>
      </c>
      <c r="F614" s="63">
        <f t="shared" si="33"/>
        <v>116.72526020859301</v>
      </c>
      <c r="G614" s="63">
        <f>(E614/D614)*100</f>
        <v>76.696550000000002</v>
      </c>
    </row>
    <row r="615" spans="1:7" ht="15">
      <c r="A615" s="65">
        <v>32</v>
      </c>
      <c r="B615" s="19" t="s">
        <v>330</v>
      </c>
      <c r="C615" s="60">
        <v>13141.38</v>
      </c>
      <c r="D615" s="60">
        <v>20000</v>
      </c>
      <c r="E615" s="63">
        <v>15339.31</v>
      </c>
      <c r="F615" s="63">
        <f t="shared" si="33"/>
        <v>116.72526020859301</v>
      </c>
      <c r="G615" s="63">
        <f>(E615/D615)*100</f>
        <v>76.696550000000002</v>
      </c>
    </row>
    <row r="616" spans="1:7" ht="15">
      <c r="A616" s="65">
        <v>323</v>
      </c>
      <c r="B616" s="19" t="s">
        <v>377</v>
      </c>
      <c r="C616" s="60">
        <v>13141.38</v>
      </c>
      <c r="D616" s="60" t="s">
        <v>20</v>
      </c>
      <c r="E616" s="63">
        <v>15339.31</v>
      </c>
      <c r="F616" s="63">
        <f t="shared" si="33"/>
        <v>116.72526020859301</v>
      </c>
      <c r="G616" s="63" t="s">
        <v>20</v>
      </c>
    </row>
    <row r="617" spans="1:7" ht="30">
      <c r="A617" s="65">
        <v>3232</v>
      </c>
      <c r="B617" s="19" t="s">
        <v>379</v>
      </c>
      <c r="C617" s="60">
        <v>13141.38</v>
      </c>
      <c r="D617" s="60" t="s">
        <v>20</v>
      </c>
      <c r="E617" s="63">
        <v>15339.31</v>
      </c>
      <c r="F617" s="63">
        <f t="shared" si="33"/>
        <v>116.72526020859301</v>
      </c>
      <c r="G617" s="63" t="s">
        <v>20</v>
      </c>
    </row>
    <row r="618" spans="1:7" ht="75">
      <c r="A618" s="56" t="s">
        <v>485</v>
      </c>
      <c r="B618" s="57" t="s">
        <v>486</v>
      </c>
      <c r="C618" s="58">
        <v>6237.79</v>
      </c>
      <c r="D618" s="58">
        <v>3500</v>
      </c>
      <c r="E618" s="58">
        <v>2690.78</v>
      </c>
      <c r="F618" s="58">
        <f t="shared" si="33"/>
        <v>43.136751958626377</v>
      </c>
      <c r="G618" s="58">
        <f>(E618/D618)*100</f>
        <v>76.879428571428576</v>
      </c>
    </row>
    <row r="619" spans="1:7" ht="15">
      <c r="A619" s="59" t="s">
        <v>326</v>
      </c>
      <c r="B619" s="19" t="s">
        <v>327</v>
      </c>
      <c r="C619" s="60">
        <v>6237.79</v>
      </c>
      <c r="D619" s="60">
        <v>3500</v>
      </c>
      <c r="E619" s="63">
        <v>2690.78</v>
      </c>
      <c r="F619" s="63">
        <f t="shared" si="33"/>
        <v>43.136751958626377</v>
      </c>
      <c r="G619" s="63">
        <f>(E619/D619)*100</f>
        <v>76.879428571428576</v>
      </c>
    </row>
    <row r="620" spans="1:7" ht="45">
      <c r="A620" s="64"/>
      <c r="B620" s="19" t="s">
        <v>432</v>
      </c>
      <c r="C620" s="60">
        <v>6237.79</v>
      </c>
      <c r="D620" s="60">
        <v>3500</v>
      </c>
      <c r="E620" s="63">
        <v>2690.78</v>
      </c>
      <c r="F620" s="63">
        <f t="shared" si="33"/>
        <v>43.136751958626377</v>
      </c>
      <c r="G620" s="63">
        <f>(E620/D620)*100</f>
        <v>76.879428571428576</v>
      </c>
    </row>
    <row r="621" spans="1:7" ht="15">
      <c r="A621" s="65">
        <v>3</v>
      </c>
      <c r="B621" s="19" t="s">
        <v>335</v>
      </c>
      <c r="C621" s="60">
        <v>6237.79</v>
      </c>
      <c r="D621" s="60">
        <v>3500</v>
      </c>
      <c r="E621" s="63">
        <v>2690.78</v>
      </c>
      <c r="F621" s="63">
        <f t="shared" si="33"/>
        <v>43.136751958626377</v>
      </c>
      <c r="G621" s="63">
        <f>(E621/D621)*100</f>
        <v>76.879428571428576</v>
      </c>
    </row>
    <row r="622" spans="1:7" ht="15">
      <c r="A622" s="65">
        <v>32</v>
      </c>
      <c r="B622" s="19" t="s">
        <v>330</v>
      </c>
      <c r="C622" s="60">
        <v>6237.79</v>
      </c>
      <c r="D622" s="60">
        <v>3500</v>
      </c>
      <c r="E622" s="63">
        <v>2690.78</v>
      </c>
      <c r="F622" s="63">
        <f t="shared" si="33"/>
        <v>43.136751958626377</v>
      </c>
      <c r="G622" s="63">
        <f>(E622/D622)*100</f>
        <v>76.879428571428576</v>
      </c>
    </row>
    <row r="623" spans="1:7" ht="15">
      <c r="A623" s="65">
        <v>323</v>
      </c>
      <c r="B623" s="19" t="s">
        <v>377</v>
      </c>
      <c r="C623" s="60">
        <v>6237.79</v>
      </c>
      <c r="D623" s="60" t="s">
        <v>20</v>
      </c>
      <c r="E623" s="63">
        <v>2690.78</v>
      </c>
      <c r="F623" s="63">
        <f t="shared" si="33"/>
        <v>43.136751958626377</v>
      </c>
      <c r="G623" s="63" t="s">
        <v>20</v>
      </c>
    </row>
    <row r="624" spans="1:7" ht="30">
      <c r="A624" s="65">
        <v>3232</v>
      </c>
      <c r="B624" s="19" t="s">
        <v>379</v>
      </c>
      <c r="C624" s="60">
        <v>6237.79</v>
      </c>
      <c r="D624" s="60" t="s">
        <v>20</v>
      </c>
      <c r="E624" s="63">
        <v>2690.78</v>
      </c>
      <c r="F624" s="63">
        <f t="shared" si="33"/>
        <v>43.136751958626377</v>
      </c>
      <c r="G624" s="63" t="s">
        <v>20</v>
      </c>
    </row>
    <row r="625" spans="1:7" ht="78" customHeight="1">
      <c r="A625" s="56" t="s">
        <v>487</v>
      </c>
      <c r="B625" s="57" t="s">
        <v>488</v>
      </c>
      <c r="C625" s="58">
        <v>816.78</v>
      </c>
      <c r="D625" s="58">
        <v>4000</v>
      </c>
      <c r="E625" s="58">
        <v>2530.8000000000002</v>
      </c>
      <c r="F625" s="58">
        <f t="shared" si="33"/>
        <v>309.85087783736139</v>
      </c>
      <c r="G625" s="58">
        <f>(E625/D625)*100</f>
        <v>63.27</v>
      </c>
    </row>
    <row r="626" spans="1:7" ht="15">
      <c r="A626" s="59" t="s">
        <v>326</v>
      </c>
      <c r="B626" s="19" t="s">
        <v>327</v>
      </c>
      <c r="C626" s="60">
        <v>816.78</v>
      </c>
      <c r="D626" s="60">
        <v>4000</v>
      </c>
      <c r="E626" s="63">
        <v>2530.8000000000002</v>
      </c>
      <c r="F626" s="63">
        <f t="shared" si="33"/>
        <v>309.85087783736139</v>
      </c>
      <c r="G626" s="63">
        <f>(E626/D626)*100</f>
        <v>63.27</v>
      </c>
    </row>
    <row r="627" spans="1:7" ht="45">
      <c r="A627" s="83"/>
      <c r="B627" s="19" t="s">
        <v>489</v>
      </c>
      <c r="C627" s="60">
        <v>816.78</v>
      </c>
      <c r="D627" s="60">
        <v>4000</v>
      </c>
      <c r="E627" s="63">
        <v>2530.8000000000002</v>
      </c>
      <c r="F627" s="63">
        <f t="shared" si="33"/>
        <v>309.85087783736139</v>
      </c>
      <c r="G627" s="63">
        <f>(E627/D627)*100</f>
        <v>63.27</v>
      </c>
    </row>
    <row r="628" spans="1:7" ht="15">
      <c r="A628" s="65">
        <v>3</v>
      </c>
      <c r="B628" s="19" t="s">
        <v>335</v>
      </c>
      <c r="C628" s="60">
        <v>816.78</v>
      </c>
      <c r="D628" s="60">
        <v>4000</v>
      </c>
      <c r="E628" s="63">
        <v>2530.8000000000002</v>
      </c>
      <c r="F628" s="63">
        <f t="shared" si="33"/>
        <v>309.85087783736139</v>
      </c>
      <c r="G628" s="63">
        <f>(E628/D628)*100</f>
        <v>63.27</v>
      </c>
    </row>
    <row r="629" spans="1:7" ht="15">
      <c r="A629" s="65">
        <v>32</v>
      </c>
      <c r="B629" s="19" t="s">
        <v>330</v>
      </c>
      <c r="C629" s="60">
        <v>816.78</v>
      </c>
      <c r="D629" s="60">
        <v>4000</v>
      </c>
      <c r="E629" s="63">
        <v>2530.8000000000002</v>
      </c>
      <c r="F629" s="63">
        <f t="shared" si="33"/>
        <v>309.85087783736139</v>
      </c>
      <c r="G629" s="63">
        <f>(E629/D629)*100</f>
        <v>63.27</v>
      </c>
    </row>
    <row r="630" spans="1:7" ht="15">
      <c r="A630" s="65">
        <v>323</v>
      </c>
      <c r="B630" s="19" t="s">
        <v>377</v>
      </c>
      <c r="C630" s="60">
        <v>816.78</v>
      </c>
      <c r="D630" s="60" t="s">
        <v>20</v>
      </c>
      <c r="E630" s="63">
        <v>2530.8000000000002</v>
      </c>
      <c r="F630" s="63">
        <f t="shared" si="33"/>
        <v>309.85087783736139</v>
      </c>
      <c r="G630" s="63" t="s">
        <v>20</v>
      </c>
    </row>
    <row r="631" spans="1:7" ht="14.25" customHeight="1">
      <c r="A631" s="65">
        <v>3232</v>
      </c>
      <c r="B631" s="19" t="s">
        <v>379</v>
      </c>
      <c r="C631" s="60">
        <v>816.78</v>
      </c>
      <c r="D631" s="60" t="s">
        <v>20</v>
      </c>
      <c r="E631" s="63">
        <v>2530.8000000000002</v>
      </c>
      <c r="F631" s="63">
        <f t="shared" si="33"/>
        <v>309.85087783736139</v>
      </c>
      <c r="G631" s="63" t="s">
        <v>20</v>
      </c>
    </row>
    <row r="632" spans="1:7" ht="83.25" customHeight="1">
      <c r="A632" s="56" t="s">
        <v>490</v>
      </c>
      <c r="B632" s="57" t="s">
        <v>491</v>
      </c>
      <c r="C632" s="58">
        <v>6943.58</v>
      </c>
      <c r="D632" s="58">
        <v>2500</v>
      </c>
      <c r="E632" s="58">
        <v>1917.5</v>
      </c>
      <c r="F632" s="58">
        <f t="shared" si="33"/>
        <v>27.615437569668671</v>
      </c>
      <c r="G632" s="58">
        <f>(E632/D632)*100</f>
        <v>76.7</v>
      </c>
    </row>
    <row r="633" spans="1:7" ht="15">
      <c r="A633" s="59" t="s">
        <v>326</v>
      </c>
      <c r="B633" s="19" t="s">
        <v>327</v>
      </c>
      <c r="C633" s="60">
        <v>6943.58</v>
      </c>
      <c r="D633" s="60">
        <v>2500</v>
      </c>
      <c r="E633" s="63">
        <v>1917.5</v>
      </c>
      <c r="F633" s="63">
        <f t="shared" si="33"/>
        <v>27.615437569668671</v>
      </c>
      <c r="G633" s="63">
        <f>(E633/D633)*100</f>
        <v>76.7</v>
      </c>
    </row>
    <row r="634" spans="1:7" ht="45">
      <c r="A634" s="64"/>
      <c r="B634" s="19" t="s">
        <v>432</v>
      </c>
      <c r="C634" s="60">
        <v>6943.58</v>
      </c>
      <c r="D634" s="60">
        <v>2500</v>
      </c>
      <c r="E634" s="63">
        <v>1917.5</v>
      </c>
      <c r="F634" s="63">
        <f t="shared" si="33"/>
        <v>27.615437569668671</v>
      </c>
      <c r="G634" s="63">
        <f>(E634/D634)*100</f>
        <v>76.7</v>
      </c>
    </row>
    <row r="635" spans="1:7" ht="15">
      <c r="A635" s="65">
        <v>3</v>
      </c>
      <c r="B635" s="19" t="s">
        <v>335</v>
      </c>
      <c r="C635" s="60">
        <v>6943.58</v>
      </c>
      <c r="D635" s="60">
        <v>2500</v>
      </c>
      <c r="E635" s="63">
        <v>1917.5</v>
      </c>
      <c r="F635" s="63">
        <f t="shared" si="33"/>
        <v>27.615437569668671</v>
      </c>
      <c r="G635" s="63">
        <f>(E635/D635)*100</f>
        <v>76.7</v>
      </c>
    </row>
    <row r="636" spans="1:7" ht="15">
      <c r="A636" s="65">
        <v>32</v>
      </c>
      <c r="B636" s="19" t="s">
        <v>330</v>
      </c>
      <c r="C636" s="60">
        <v>6943.58</v>
      </c>
      <c r="D636" s="60">
        <v>2500</v>
      </c>
      <c r="E636" s="63">
        <v>1917.5</v>
      </c>
      <c r="F636" s="63">
        <f t="shared" si="33"/>
        <v>27.615437569668671</v>
      </c>
      <c r="G636" s="63">
        <f>(E636/D636)*100</f>
        <v>76.7</v>
      </c>
    </row>
    <row r="637" spans="1:7" ht="15">
      <c r="A637" s="65">
        <v>323</v>
      </c>
      <c r="B637" s="19" t="s">
        <v>377</v>
      </c>
      <c r="C637" s="60">
        <v>6943.58</v>
      </c>
      <c r="D637" s="60" t="s">
        <v>20</v>
      </c>
      <c r="E637" s="63">
        <v>1917.5</v>
      </c>
      <c r="F637" s="63">
        <f t="shared" si="33"/>
        <v>27.615437569668671</v>
      </c>
      <c r="G637" s="63" t="s">
        <v>20</v>
      </c>
    </row>
    <row r="638" spans="1:7" ht="30">
      <c r="A638" s="65">
        <v>3232</v>
      </c>
      <c r="B638" s="19" t="s">
        <v>379</v>
      </c>
      <c r="C638" s="60">
        <v>6943.58</v>
      </c>
      <c r="D638" s="60" t="s">
        <v>20</v>
      </c>
      <c r="E638" s="63">
        <v>1917.5</v>
      </c>
      <c r="F638" s="63">
        <f t="shared" si="33"/>
        <v>27.615437569668671</v>
      </c>
      <c r="G638" s="63" t="s">
        <v>20</v>
      </c>
    </row>
    <row r="639" spans="1:7" ht="75">
      <c r="A639" s="56" t="s">
        <v>492</v>
      </c>
      <c r="B639" s="57" t="s">
        <v>493</v>
      </c>
      <c r="C639" s="58">
        <v>7509.47</v>
      </c>
      <c r="D639" s="58">
        <v>3000</v>
      </c>
      <c r="E639" s="58">
        <v>1291.25</v>
      </c>
      <c r="F639" s="58">
        <f t="shared" si="33"/>
        <v>17.194955169938755</v>
      </c>
      <c r="G639" s="58">
        <f>(E639/D639)*100</f>
        <v>43.041666666666664</v>
      </c>
    </row>
    <row r="640" spans="1:7" ht="15">
      <c r="A640" s="59" t="s">
        <v>326</v>
      </c>
      <c r="B640" s="19" t="s">
        <v>327</v>
      </c>
      <c r="C640" s="60">
        <v>7509.47</v>
      </c>
      <c r="D640" s="60">
        <v>3000</v>
      </c>
      <c r="E640" s="63">
        <v>1291.25</v>
      </c>
      <c r="F640" s="63">
        <f t="shared" si="33"/>
        <v>17.194955169938755</v>
      </c>
      <c r="G640" s="63">
        <f>(E640/D640)*100</f>
        <v>43.041666666666664</v>
      </c>
    </row>
    <row r="641" spans="1:7" ht="45">
      <c r="A641" s="64"/>
      <c r="B641" s="19" t="s">
        <v>432</v>
      </c>
      <c r="C641" s="60">
        <v>7509.47</v>
      </c>
      <c r="D641" s="60">
        <v>3000</v>
      </c>
      <c r="E641" s="63">
        <v>1291.25</v>
      </c>
      <c r="F641" s="63">
        <f t="shared" ref="F641:F652" si="34">(E641/C641)*100</f>
        <v>17.194955169938755</v>
      </c>
      <c r="G641" s="63">
        <f>(E641/D641)*100</f>
        <v>43.041666666666664</v>
      </c>
    </row>
    <row r="642" spans="1:7" ht="15">
      <c r="A642" s="65">
        <v>3</v>
      </c>
      <c r="B642" s="19" t="s">
        <v>335</v>
      </c>
      <c r="C642" s="60">
        <v>7509.47</v>
      </c>
      <c r="D642" s="60">
        <v>3000</v>
      </c>
      <c r="E642" s="63">
        <v>1291.25</v>
      </c>
      <c r="F642" s="63">
        <f t="shared" si="34"/>
        <v>17.194955169938755</v>
      </c>
      <c r="G642" s="63">
        <f>(E642/D642)*100</f>
        <v>43.041666666666664</v>
      </c>
    </row>
    <row r="643" spans="1:7" ht="15">
      <c r="A643" s="65">
        <v>32</v>
      </c>
      <c r="B643" s="19" t="s">
        <v>330</v>
      </c>
      <c r="C643" s="60">
        <v>7509.47</v>
      </c>
      <c r="D643" s="60">
        <v>3000</v>
      </c>
      <c r="E643" s="63">
        <v>1291.25</v>
      </c>
      <c r="F643" s="63">
        <f t="shared" si="34"/>
        <v>17.194955169938755</v>
      </c>
      <c r="G643" s="63">
        <f>(E643/D643)*100</f>
        <v>43.041666666666664</v>
      </c>
    </row>
    <row r="644" spans="1:7" ht="15">
      <c r="A644" s="65">
        <v>323</v>
      </c>
      <c r="B644" s="19" t="s">
        <v>377</v>
      </c>
      <c r="C644" s="60">
        <v>7509.47</v>
      </c>
      <c r="D644" s="60" t="s">
        <v>20</v>
      </c>
      <c r="E644" s="63">
        <v>1291.25</v>
      </c>
      <c r="F644" s="63">
        <f t="shared" si="34"/>
        <v>17.194955169938755</v>
      </c>
      <c r="G644" s="63" t="s">
        <v>20</v>
      </c>
    </row>
    <row r="645" spans="1:7" ht="30">
      <c r="A645" s="65">
        <v>3232</v>
      </c>
      <c r="B645" s="19" t="s">
        <v>379</v>
      </c>
      <c r="C645" s="60">
        <v>7509.47</v>
      </c>
      <c r="D645" s="60" t="s">
        <v>20</v>
      </c>
      <c r="E645" s="63">
        <v>1291.25</v>
      </c>
      <c r="F645" s="63">
        <f t="shared" si="34"/>
        <v>17.194955169938755</v>
      </c>
      <c r="G645" s="63" t="s">
        <v>20</v>
      </c>
    </row>
    <row r="646" spans="1:7" ht="62.25" customHeight="1">
      <c r="A646" s="84" t="s">
        <v>494</v>
      </c>
      <c r="B646" s="85" t="s">
        <v>495</v>
      </c>
      <c r="C646" s="58">
        <v>23709.7</v>
      </c>
      <c r="D646" s="58">
        <v>0</v>
      </c>
      <c r="E646" s="86">
        <v>3303.5</v>
      </c>
      <c r="F646" s="58">
        <f t="shared" si="34"/>
        <v>13.933115982066409</v>
      </c>
      <c r="G646" s="58">
        <v>0</v>
      </c>
    </row>
    <row r="647" spans="1:7" ht="15">
      <c r="A647" s="59" t="s">
        <v>326</v>
      </c>
      <c r="B647" s="19" t="s">
        <v>327</v>
      </c>
      <c r="C647" s="60">
        <v>23709.7</v>
      </c>
      <c r="D647" s="60">
        <v>0</v>
      </c>
      <c r="E647" s="87">
        <v>3303.5</v>
      </c>
      <c r="F647" s="63">
        <f t="shared" si="34"/>
        <v>13.933115982066409</v>
      </c>
      <c r="G647" s="63">
        <v>0</v>
      </c>
    </row>
    <row r="648" spans="1:7" ht="45">
      <c r="A648" s="64"/>
      <c r="B648" s="19" t="s">
        <v>432</v>
      </c>
      <c r="C648" s="60">
        <v>23709.7</v>
      </c>
      <c r="D648" s="60">
        <v>0</v>
      </c>
      <c r="E648" s="87">
        <v>3303.5</v>
      </c>
      <c r="F648" s="63">
        <f t="shared" si="34"/>
        <v>13.933115982066409</v>
      </c>
      <c r="G648" s="63">
        <v>0</v>
      </c>
    </row>
    <row r="649" spans="1:7" ht="15">
      <c r="A649" s="65">
        <v>3</v>
      </c>
      <c r="B649" s="19" t="s">
        <v>335</v>
      </c>
      <c r="C649" s="60">
        <v>23709.7</v>
      </c>
      <c r="D649" s="60">
        <v>0</v>
      </c>
      <c r="E649" s="87">
        <v>3303.5</v>
      </c>
      <c r="F649" s="63">
        <f t="shared" si="34"/>
        <v>13.933115982066409</v>
      </c>
      <c r="G649" s="63">
        <v>0</v>
      </c>
    </row>
    <row r="650" spans="1:7" ht="15">
      <c r="A650" s="65">
        <v>32</v>
      </c>
      <c r="B650" s="19" t="s">
        <v>330</v>
      </c>
      <c r="C650" s="60">
        <v>23709.7</v>
      </c>
      <c r="D650" s="60">
        <v>0</v>
      </c>
      <c r="E650" s="87">
        <v>3303.5</v>
      </c>
      <c r="F650" s="63">
        <f t="shared" si="34"/>
        <v>13.933115982066409</v>
      </c>
      <c r="G650" s="63">
        <v>0</v>
      </c>
    </row>
    <row r="651" spans="1:7" ht="15">
      <c r="A651" s="65">
        <v>323</v>
      </c>
      <c r="B651" s="19" t="s">
        <v>377</v>
      </c>
      <c r="C651" s="60">
        <v>23709.7</v>
      </c>
      <c r="D651" s="60" t="s">
        <v>20</v>
      </c>
      <c r="E651" s="87">
        <v>3303.5</v>
      </c>
      <c r="F651" s="63">
        <f t="shared" si="34"/>
        <v>13.933115982066409</v>
      </c>
      <c r="G651" s="63" t="s">
        <v>20</v>
      </c>
    </row>
    <row r="652" spans="1:7" ht="30">
      <c r="A652" s="65">
        <v>3232</v>
      </c>
      <c r="B652" s="19" t="s">
        <v>379</v>
      </c>
      <c r="C652" s="60">
        <v>23709.7</v>
      </c>
      <c r="D652" s="60" t="s">
        <v>20</v>
      </c>
      <c r="E652" s="87">
        <v>3303.5</v>
      </c>
      <c r="F652" s="63">
        <f t="shared" si="34"/>
        <v>13.933115982066409</v>
      </c>
      <c r="G652" s="63" t="s">
        <v>20</v>
      </c>
    </row>
    <row r="653" spans="1:7" ht="30">
      <c r="A653" s="56" t="s">
        <v>496</v>
      </c>
      <c r="B653" s="57" t="s">
        <v>497</v>
      </c>
      <c r="C653" s="58">
        <v>0</v>
      </c>
      <c r="D653" s="58">
        <v>5000</v>
      </c>
      <c r="E653" s="58">
        <v>0</v>
      </c>
      <c r="F653" s="58">
        <v>0</v>
      </c>
      <c r="G653" s="58">
        <f>(E653/D653)*100</f>
        <v>0</v>
      </c>
    </row>
    <row r="654" spans="1:7" ht="15">
      <c r="A654" s="88" t="s">
        <v>326</v>
      </c>
      <c r="B654" s="40" t="s">
        <v>327</v>
      </c>
      <c r="C654" s="89">
        <v>0</v>
      </c>
      <c r="D654" s="89">
        <v>5000</v>
      </c>
      <c r="E654" s="89">
        <v>0</v>
      </c>
      <c r="F654" s="63">
        <v>0</v>
      </c>
      <c r="G654" s="63">
        <f>(E654/D654)*100</f>
        <v>0</v>
      </c>
    </row>
    <row r="655" spans="1:7" ht="45">
      <c r="A655" s="64"/>
      <c r="B655" s="19" t="s">
        <v>432</v>
      </c>
      <c r="C655" s="60">
        <v>0</v>
      </c>
      <c r="D655" s="60">
        <v>5000</v>
      </c>
      <c r="E655" s="60">
        <v>0</v>
      </c>
      <c r="F655" s="63">
        <v>0</v>
      </c>
      <c r="G655" s="63">
        <f>(E655/D655)*100</f>
        <v>0</v>
      </c>
    </row>
    <row r="656" spans="1:7" ht="15">
      <c r="A656" s="65">
        <v>3</v>
      </c>
      <c r="B656" s="19" t="s">
        <v>335</v>
      </c>
      <c r="C656" s="60">
        <v>0</v>
      </c>
      <c r="D656" s="60">
        <v>5000</v>
      </c>
      <c r="E656" s="60">
        <v>0</v>
      </c>
      <c r="F656" s="63">
        <v>0</v>
      </c>
      <c r="G656" s="63">
        <f>(E656/D656)*100</f>
        <v>0</v>
      </c>
    </row>
    <row r="657" spans="1:7" ht="15">
      <c r="A657" s="65">
        <v>32</v>
      </c>
      <c r="B657" s="19" t="s">
        <v>330</v>
      </c>
      <c r="C657" s="60">
        <v>0</v>
      </c>
      <c r="D657" s="60">
        <v>5000</v>
      </c>
      <c r="E657" s="60">
        <v>0</v>
      </c>
      <c r="F657" s="63">
        <v>0</v>
      </c>
      <c r="G657" s="63">
        <f>(E657/D657)*100</f>
        <v>0</v>
      </c>
    </row>
    <row r="658" spans="1:7" ht="15">
      <c r="A658" s="65">
        <v>323</v>
      </c>
      <c r="B658" s="19" t="s">
        <v>377</v>
      </c>
      <c r="C658" s="60">
        <v>0</v>
      </c>
      <c r="D658" s="60" t="s">
        <v>20</v>
      </c>
      <c r="E658" s="60">
        <v>0</v>
      </c>
      <c r="F658" s="63">
        <v>0</v>
      </c>
      <c r="G658" s="63" t="s">
        <v>20</v>
      </c>
    </row>
    <row r="659" spans="1:7" ht="15">
      <c r="A659" s="65">
        <v>3234</v>
      </c>
      <c r="B659" s="19" t="s">
        <v>381</v>
      </c>
      <c r="C659" s="60">
        <v>0</v>
      </c>
      <c r="D659" s="60" t="s">
        <v>20</v>
      </c>
      <c r="E659" s="60">
        <v>0</v>
      </c>
      <c r="F659" s="63">
        <v>0</v>
      </c>
      <c r="G659" s="63" t="s">
        <v>20</v>
      </c>
    </row>
    <row r="660" spans="1:7" ht="45">
      <c r="A660" s="56" t="s">
        <v>498</v>
      </c>
      <c r="B660" s="57" t="s">
        <v>499</v>
      </c>
      <c r="C660" s="58">
        <v>1473.06</v>
      </c>
      <c r="D660" s="58">
        <v>1625</v>
      </c>
      <c r="E660" s="58">
        <v>1625</v>
      </c>
      <c r="F660" s="58">
        <f t="shared" ref="F660:F691" si="35">(E660/C660)*100</f>
        <v>110.31458324847596</v>
      </c>
      <c r="G660" s="58">
        <f>(E660/D660)*100</f>
        <v>100</v>
      </c>
    </row>
    <row r="661" spans="1:7" ht="15">
      <c r="A661" s="59" t="s">
        <v>326</v>
      </c>
      <c r="B661" s="19" t="s">
        <v>327</v>
      </c>
      <c r="C661" s="60">
        <v>1473.06</v>
      </c>
      <c r="D661" s="60">
        <v>1625</v>
      </c>
      <c r="E661" s="60">
        <v>1625</v>
      </c>
      <c r="F661" s="63">
        <f t="shared" si="35"/>
        <v>110.31458324847596</v>
      </c>
      <c r="G661" s="63">
        <f>(E661/D661)*100</f>
        <v>100</v>
      </c>
    </row>
    <row r="662" spans="1:7" ht="45">
      <c r="A662" s="59"/>
      <c r="B662" s="19" t="s">
        <v>444</v>
      </c>
      <c r="C662" s="60">
        <v>1473.06</v>
      </c>
      <c r="D662" s="60">
        <v>1625</v>
      </c>
      <c r="E662" s="60">
        <v>1625</v>
      </c>
      <c r="F662" s="63">
        <f t="shared" si="35"/>
        <v>110.31458324847596</v>
      </c>
      <c r="G662" s="63">
        <f>(E662/D662)*100</f>
        <v>100</v>
      </c>
    </row>
    <row r="663" spans="1:7" ht="15">
      <c r="A663" s="65">
        <v>3</v>
      </c>
      <c r="B663" s="19" t="s">
        <v>335</v>
      </c>
      <c r="C663" s="60">
        <v>1473.06</v>
      </c>
      <c r="D663" s="60">
        <v>1625</v>
      </c>
      <c r="E663" s="60">
        <v>1625</v>
      </c>
      <c r="F663" s="63">
        <f t="shared" si="35"/>
        <v>110.31458324847596</v>
      </c>
      <c r="G663" s="63">
        <f>(E663/D663)*100</f>
        <v>100</v>
      </c>
    </row>
    <row r="664" spans="1:7" ht="15">
      <c r="A664" s="65">
        <v>32</v>
      </c>
      <c r="B664" s="19" t="s">
        <v>330</v>
      </c>
      <c r="C664" s="60">
        <v>1473.06</v>
      </c>
      <c r="D664" s="60">
        <v>1625</v>
      </c>
      <c r="E664" s="60">
        <v>1625</v>
      </c>
      <c r="F664" s="63">
        <f t="shared" si="35"/>
        <v>110.31458324847596</v>
      </c>
      <c r="G664" s="63">
        <f>(E664/D664)*100</f>
        <v>100</v>
      </c>
    </row>
    <row r="665" spans="1:7" ht="15">
      <c r="A665" s="65">
        <v>323</v>
      </c>
      <c r="B665" s="19" t="s">
        <v>377</v>
      </c>
      <c r="C665" s="60">
        <v>1473.06</v>
      </c>
      <c r="D665" s="60" t="s">
        <v>20</v>
      </c>
      <c r="E665" s="60">
        <v>1625</v>
      </c>
      <c r="F665" s="63">
        <f t="shared" si="35"/>
        <v>110.31458324847596</v>
      </c>
      <c r="G665" s="63" t="s">
        <v>20</v>
      </c>
    </row>
    <row r="666" spans="1:7" ht="30">
      <c r="A666" s="65">
        <v>3232</v>
      </c>
      <c r="B666" s="19" t="s">
        <v>379</v>
      </c>
      <c r="C666" s="60">
        <v>1473.06</v>
      </c>
      <c r="D666" s="60" t="s">
        <v>20</v>
      </c>
      <c r="E666" s="60">
        <v>1625</v>
      </c>
      <c r="F666" s="63">
        <f t="shared" si="35"/>
        <v>110.31458324847596</v>
      </c>
      <c r="G666" s="63" t="s">
        <v>20</v>
      </c>
    </row>
    <row r="667" spans="1:7" ht="49.5" customHeight="1">
      <c r="A667" s="56" t="s">
        <v>500</v>
      </c>
      <c r="B667" s="57" t="s">
        <v>501</v>
      </c>
      <c r="C667" s="58">
        <v>27864.38</v>
      </c>
      <c r="D667" s="58">
        <v>37000</v>
      </c>
      <c r="E667" s="58">
        <v>28730.46</v>
      </c>
      <c r="F667" s="58">
        <f t="shared" si="35"/>
        <v>103.10819763439918</v>
      </c>
      <c r="G667" s="58">
        <f>(E667/D667)*100</f>
        <v>77.649891891891883</v>
      </c>
    </row>
    <row r="668" spans="1:7" ht="15">
      <c r="A668" s="65" t="s">
        <v>326</v>
      </c>
      <c r="B668" s="19" t="s">
        <v>327</v>
      </c>
      <c r="C668" s="60">
        <v>27864.38</v>
      </c>
      <c r="D668" s="60">
        <v>37000</v>
      </c>
      <c r="E668" s="63">
        <v>28730.46</v>
      </c>
      <c r="F668" s="63">
        <f t="shared" si="35"/>
        <v>103.10819763439918</v>
      </c>
      <c r="G668" s="63">
        <f>(E668/D668)*100</f>
        <v>77.649891891891883</v>
      </c>
    </row>
    <row r="669" spans="1:7" ht="45">
      <c r="A669" s="65"/>
      <c r="B669" s="19" t="s">
        <v>502</v>
      </c>
      <c r="C669" s="60">
        <v>27864.38</v>
      </c>
      <c r="D669" s="60">
        <v>37000</v>
      </c>
      <c r="E669" s="63">
        <v>28730.46</v>
      </c>
      <c r="F669" s="63">
        <f t="shared" si="35"/>
        <v>103.10819763439918</v>
      </c>
      <c r="G669" s="63">
        <f>(E669/D669)*100</f>
        <v>77.649891891891883</v>
      </c>
    </row>
    <row r="670" spans="1:7" ht="15">
      <c r="A670" s="65">
        <v>3</v>
      </c>
      <c r="B670" s="19" t="s">
        <v>335</v>
      </c>
      <c r="C670" s="60">
        <v>27864.38</v>
      </c>
      <c r="D670" s="60">
        <v>37000</v>
      </c>
      <c r="E670" s="63">
        <v>28730.46</v>
      </c>
      <c r="F670" s="63">
        <f t="shared" si="35"/>
        <v>103.10819763439918</v>
      </c>
      <c r="G670" s="63">
        <f>(E670/D670)*100</f>
        <v>77.649891891891883</v>
      </c>
    </row>
    <row r="671" spans="1:7" ht="15">
      <c r="A671" s="65">
        <v>32</v>
      </c>
      <c r="B671" s="19" t="s">
        <v>330</v>
      </c>
      <c r="C671" s="60">
        <v>27864.38</v>
      </c>
      <c r="D671" s="60">
        <v>37000</v>
      </c>
      <c r="E671" s="63">
        <v>28730.46</v>
      </c>
      <c r="F671" s="63">
        <f t="shared" si="35"/>
        <v>103.10819763439918</v>
      </c>
      <c r="G671" s="63">
        <f>(E671/D671)*100</f>
        <v>77.649891891891883</v>
      </c>
    </row>
    <row r="672" spans="1:7" ht="15">
      <c r="A672" s="65">
        <v>323</v>
      </c>
      <c r="B672" s="19" t="s">
        <v>377</v>
      </c>
      <c r="C672" s="60">
        <v>27864.38</v>
      </c>
      <c r="D672" s="60" t="s">
        <v>20</v>
      </c>
      <c r="E672" s="63">
        <v>28730.46</v>
      </c>
      <c r="F672" s="63">
        <f t="shared" si="35"/>
        <v>103.10819763439918</v>
      </c>
      <c r="G672" s="63" t="s">
        <v>20</v>
      </c>
    </row>
    <row r="673" spans="1:7" ht="15">
      <c r="A673" s="65">
        <v>3233</v>
      </c>
      <c r="B673" s="19" t="s">
        <v>377</v>
      </c>
      <c r="C673" s="60">
        <v>27864.38</v>
      </c>
      <c r="D673" s="60" t="s">
        <v>20</v>
      </c>
      <c r="E673" s="63">
        <v>28730.46</v>
      </c>
      <c r="F673" s="63">
        <f t="shared" si="35"/>
        <v>103.10819763439918</v>
      </c>
      <c r="G673" s="63" t="s">
        <v>20</v>
      </c>
    </row>
    <row r="674" spans="1:7" ht="45">
      <c r="A674" s="56" t="s">
        <v>503</v>
      </c>
      <c r="B674" s="57" t="s">
        <v>504</v>
      </c>
      <c r="C674" s="58">
        <v>4626.75</v>
      </c>
      <c r="D674" s="58">
        <v>3000</v>
      </c>
      <c r="E674" s="58">
        <v>1312.5</v>
      </c>
      <c r="F674" s="58">
        <f t="shared" si="35"/>
        <v>28.36764467498784</v>
      </c>
      <c r="G674" s="58">
        <f>(E674/D674)*100</f>
        <v>43.75</v>
      </c>
    </row>
    <row r="675" spans="1:7" ht="15">
      <c r="A675" s="65" t="s">
        <v>428</v>
      </c>
      <c r="B675" s="19" t="s">
        <v>429</v>
      </c>
      <c r="C675" s="60">
        <v>4626.75</v>
      </c>
      <c r="D675" s="60">
        <v>3000</v>
      </c>
      <c r="E675" s="63">
        <v>1312.5</v>
      </c>
      <c r="F675" s="63">
        <f t="shared" si="35"/>
        <v>28.36764467498784</v>
      </c>
      <c r="G675" s="63">
        <f>(E675/D675)*100</f>
        <v>43.75</v>
      </c>
    </row>
    <row r="676" spans="1:7" ht="45">
      <c r="A676" s="65"/>
      <c r="B676" s="19" t="s">
        <v>505</v>
      </c>
      <c r="C676" s="60">
        <v>4626.75</v>
      </c>
      <c r="D676" s="60">
        <v>3000</v>
      </c>
      <c r="E676" s="63">
        <v>1312.5</v>
      </c>
      <c r="F676" s="63">
        <f t="shared" si="35"/>
        <v>28.36764467498784</v>
      </c>
      <c r="G676" s="63">
        <f>(E676/D676)*100</f>
        <v>43.75</v>
      </c>
    </row>
    <row r="677" spans="1:7" ht="15">
      <c r="A677" s="65">
        <v>3</v>
      </c>
      <c r="B677" s="19" t="s">
        <v>335</v>
      </c>
      <c r="C677" s="60">
        <v>4626.75</v>
      </c>
      <c r="D677" s="60">
        <v>3000</v>
      </c>
      <c r="E677" s="63">
        <v>1312.5</v>
      </c>
      <c r="F677" s="63">
        <f t="shared" si="35"/>
        <v>28.36764467498784</v>
      </c>
      <c r="G677" s="63">
        <f>(E677/D677)*100</f>
        <v>43.75</v>
      </c>
    </row>
    <row r="678" spans="1:7" ht="15">
      <c r="A678" s="65">
        <v>32</v>
      </c>
      <c r="B678" s="19" t="s">
        <v>330</v>
      </c>
      <c r="C678" s="60">
        <v>4626.75</v>
      </c>
      <c r="D678" s="60">
        <v>3000</v>
      </c>
      <c r="E678" s="63">
        <v>1312.5</v>
      </c>
      <c r="F678" s="63">
        <f t="shared" si="35"/>
        <v>28.36764467498784</v>
      </c>
      <c r="G678" s="63">
        <f>(E678/D678)*100</f>
        <v>43.75</v>
      </c>
    </row>
    <row r="679" spans="1:7" ht="15">
      <c r="A679" s="65">
        <v>323</v>
      </c>
      <c r="B679" s="19" t="s">
        <v>377</v>
      </c>
      <c r="C679" s="60">
        <v>4626.75</v>
      </c>
      <c r="D679" s="60" t="s">
        <v>20</v>
      </c>
      <c r="E679" s="63">
        <v>1312.5</v>
      </c>
      <c r="F679" s="63">
        <f t="shared" si="35"/>
        <v>28.36764467498784</v>
      </c>
      <c r="G679" s="63" t="s">
        <v>20</v>
      </c>
    </row>
    <row r="680" spans="1:7" ht="15">
      <c r="A680" s="65">
        <v>3234</v>
      </c>
      <c r="B680" s="19" t="s">
        <v>506</v>
      </c>
      <c r="C680" s="60">
        <v>4626.75</v>
      </c>
      <c r="D680" s="60" t="s">
        <v>20</v>
      </c>
      <c r="E680" s="63">
        <v>1312.5</v>
      </c>
      <c r="F680" s="63">
        <f t="shared" si="35"/>
        <v>28.36764467498784</v>
      </c>
      <c r="G680" s="63" t="s">
        <v>20</v>
      </c>
    </row>
    <row r="681" spans="1:7" ht="28.5">
      <c r="A681" s="53" t="s">
        <v>507</v>
      </c>
      <c r="B681" s="22" t="s">
        <v>508</v>
      </c>
      <c r="C681" s="54">
        <v>25880</v>
      </c>
      <c r="D681" s="54">
        <v>37000</v>
      </c>
      <c r="E681" s="54">
        <f>E682+E689</f>
        <v>27770</v>
      </c>
      <c r="F681" s="79">
        <f t="shared" si="35"/>
        <v>107.30293663060277</v>
      </c>
      <c r="G681" s="79">
        <f t="shared" ref="G681:G686" si="36">(E681/D681)*100</f>
        <v>75.054054054054049</v>
      </c>
    </row>
    <row r="682" spans="1:7" ht="33.75" customHeight="1">
      <c r="A682" s="56" t="s">
        <v>509</v>
      </c>
      <c r="B682" s="57" t="s">
        <v>510</v>
      </c>
      <c r="C682" s="58">
        <v>23630</v>
      </c>
      <c r="D682" s="58">
        <v>30000</v>
      </c>
      <c r="E682" s="58">
        <v>20670</v>
      </c>
      <c r="F682" s="58">
        <f t="shared" si="35"/>
        <v>87.473550571307655</v>
      </c>
      <c r="G682" s="58">
        <f t="shared" si="36"/>
        <v>68.899999999999991</v>
      </c>
    </row>
    <row r="683" spans="1:7" ht="15">
      <c r="A683" s="59" t="s">
        <v>326</v>
      </c>
      <c r="B683" s="19" t="s">
        <v>327</v>
      </c>
      <c r="C683" s="60">
        <v>23630</v>
      </c>
      <c r="D683" s="60">
        <v>30000</v>
      </c>
      <c r="E683" s="63">
        <v>20670</v>
      </c>
      <c r="F683" s="63">
        <f t="shared" si="35"/>
        <v>87.473550571307655</v>
      </c>
      <c r="G683" s="63">
        <f t="shared" si="36"/>
        <v>68.899999999999991</v>
      </c>
    </row>
    <row r="684" spans="1:7" ht="30">
      <c r="A684" s="64"/>
      <c r="B684" s="19" t="s">
        <v>447</v>
      </c>
      <c r="C684" s="60">
        <v>23630</v>
      </c>
      <c r="D684" s="60">
        <v>30000</v>
      </c>
      <c r="E684" s="63">
        <v>20670</v>
      </c>
      <c r="F684" s="63">
        <f t="shared" si="35"/>
        <v>87.473550571307655</v>
      </c>
      <c r="G684" s="63">
        <f t="shared" si="36"/>
        <v>68.899999999999991</v>
      </c>
    </row>
    <row r="685" spans="1:7" ht="15">
      <c r="A685" s="65">
        <v>3</v>
      </c>
      <c r="B685" s="19" t="s">
        <v>335</v>
      </c>
      <c r="C685" s="60">
        <v>23630</v>
      </c>
      <c r="D685" s="60">
        <v>30000</v>
      </c>
      <c r="E685" s="63">
        <v>20670</v>
      </c>
      <c r="F685" s="63">
        <f t="shared" si="35"/>
        <v>87.473550571307655</v>
      </c>
      <c r="G685" s="63">
        <f t="shared" si="36"/>
        <v>68.899999999999991</v>
      </c>
    </row>
    <row r="686" spans="1:7" s="90" customFormat="1" ht="45">
      <c r="A686" s="73" t="s">
        <v>511</v>
      </c>
      <c r="B686" s="37" t="s">
        <v>512</v>
      </c>
      <c r="C686" s="72">
        <v>23630</v>
      </c>
      <c r="D686" s="72">
        <v>30000</v>
      </c>
      <c r="E686" s="61">
        <v>20670</v>
      </c>
      <c r="F686" s="63">
        <f t="shared" si="35"/>
        <v>87.473550571307655</v>
      </c>
      <c r="G686" s="63">
        <f t="shared" si="36"/>
        <v>68.899999999999991</v>
      </c>
    </row>
    <row r="687" spans="1:7" s="90" customFormat="1" ht="60">
      <c r="A687" s="73" t="s">
        <v>513</v>
      </c>
      <c r="B687" s="37" t="s">
        <v>514</v>
      </c>
      <c r="C687" s="72">
        <v>23630</v>
      </c>
      <c r="D687" s="72" t="s">
        <v>20</v>
      </c>
      <c r="E687" s="61">
        <v>20670</v>
      </c>
      <c r="F687" s="63">
        <f t="shared" si="35"/>
        <v>87.473550571307655</v>
      </c>
      <c r="G687" s="63" t="s">
        <v>20</v>
      </c>
    </row>
    <row r="688" spans="1:7" s="90" customFormat="1" ht="60">
      <c r="A688" s="73" t="s">
        <v>515</v>
      </c>
      <c r="B688" s="37" t="s">
        <v>516</v>
      </c>
      <c r="C688" s="72">
        <v>23630</v>
      </c>
      <c r="D688" s="72" t="s">
        <v>20</v>
      </c>
      <c r="E688" s="61">
        <v>20670</v>
      </c>
      <c r="F688" s="63">
        <f t="shared" si="35"/>
        <v>87.473550571307655</v>
      </c>
      <c r="G688" s="63" t="s">
        <v>20</v>
      </c>
    </row>
    <row r="689" spans="1:7" ht="30">
      <c r="A689" s="56" t="s">
        <v>517</v>
      </c>
      <c r="B689" s="57" t="s">
        <v>518</v>
      </c>
      <c r="C689" s="58">
        <v>2250</v>
      </c>
      <c r="D689" s="58">
        <v>7000</v>
      </c>
      <c r="E689" s="58">
        <v>7100</v>
      </c>
      <c r="F689" s="58">
        <f t="shared" si="35"/>
        <v>315.55555555555554</v>
      </c>
      <c r="G689" s="58">
        <f>(E689/D689)*100</f>
        <v>101.42857142857142</v>
      </c>
    </row>
    <row r="690" spans="1:7" ht="15">
      <c r="A690" s="59" t="s">
        <v>326</v>
      </c>
      <c r="B690" s="19" t="s">
        <v>327</v>
      </c>
      <c r="C690" s="60">
        <v>2250</v>
      </c>
      <c r="D690" s="60">
        <v>7000</v>
      </c>
      <c r="E690" s="63">
        <v>7100</v>
      </c>
      <c r="F690" s="63">
        <f t="shared" si="35"/>
        <v>315.55555555555554</v>
      </c>
      <c r="G690" s="63">
        <f>(E690/D690)*100</f>
        <v>101.42857142857142</v>
      </c>
    </row>
    <row r="691" spans="1:7" ht="30">
      <c r="A691" s="59"/>
      <c r="B691" s="19" t="s">
        <v>519</v>
      </c>
      <c r="C691" s="60">
        <v>2250</v>
      </c>
      <c r="D691" s="60">
        <v>7000</v>
      </c>
      <c r="E691" s="63">
        <v>7100</v>
      </c>
      <c r="F691" s="63">
        <f t="shared" si="35"/>
        <v>315.55555555555554</v>
      </c>
      <c r="G691" s="63">
        <f>(E691/D691)*100</f>
        <v>101.42857142857142</v>
      </c>
    </row>
    <row r="692" spans="1:7" ht="15">
      <c r="A692" s="65">
        <v>3</v>
      </c>
      <c r="B692" s="19" t="s">
        <v>335</v>
      </c>
      <c r="C692" s="60">
        <v>2250</v>
      </c>
      <c r="D692" s="60">
        <v>7000</v>
      </c>
      <c r="E692" s="63">
        <v>7100</v>
      </c>
      <c r="F692" s="63">
        <f t="shared" ref="F692:F712" si="37">(E692/C692)*100</f>
        <v>315.55555555555554</v>
      </c>
      <c r="G692" s="63">
        <f>(E692/D692)*100</f>
        <v>101.42857142857142</v>
      </c>
    </row>
    <row r="693" spans="1:7" ht="15">
      <c r="A693" s="65">
        <v>35</v>
      </c>
      <c r="B693" s="19" t="s">
        <v>520</v>
      </c>
      <c r="C693" s="60">
        <v>2250</v>
      </c>
      <c r="D693" s="60">
        <v>7000</v>
      </c>
      <c r="E693" s="63">
        <v>7100</v>
      </c>
      <c r="F693" s="63">
        <f t="shared" si="37"/>
        <v>315.55555555555554</v>
      </c>
      <c r="G693" s="63">
        <f>(E693/D693)*100</f>
        <v>101.42857142857142</v>
      </c>
    </row>
    <row r="694" spans="1:7" ht="15">
      <c r="A694" s="65">
        <v>352</v>
      </c>
      <c r="B694" s="19" t="s">
        <v>521</v>
      </c>
      <c r="C694" s="60">
        <v>2250</v>
      </c>
      <c r="D694" s="60" t="s">
        <v>20</v>
      </c>
      <c r="E694" s="63">
        <v>7100</v>
      </c>
      <c r="F694" s="63">
        <f t="shared" si="37"/>
        <v>315.55555555555554</v>
      </c>
      <c r="G694" s="63" t="s">
        <v>20</v>
      </c>
    </row>
    <row r="695" spans="1:7" ht="15">
      <c r="A695" s="65">
        <v>3523</v>
      </c>
      <c r="B695" s="19" t="s">
        <v>521</v>
      </c>
      <c r="C695" s="60">
        <v>2250</v>
      </c>
      <c r="D695" s="60" t="s">
        <v>20</v>
      </c>
      <c r="E695" s="63">
        <v>7100</v>
      </c>
      <c r="F695" s="63">
        <f t="shared" si="37"/>
        <v>315.55555555555554</v>
      </c>
      <c r="G695" s="63" t="s">
        <v>20</v>
      </c>
    </row>
    <row r="696" spans="1:7" ht="57">
      <c r="A696" s="53" t="s">
        <v>522</v>
      </c>
      <c r="B696" s="22" t="s">
        <v>523</v>
      </c>
      <c r="C696" s="54">
        <v>676342.84</v>
      </c>
      <c r="D696" s="54">
        <v>1672852.49</v>
      </c>
      <c r="E696" s="54">
        <f>E697+E705+E713+E720+E727+E734+E741+E746+E761+E769+E777+E784+E791+E753</f>
        <v>696867.32000000007</v>
      </c>
      <c r="F696" s="79">
        <f t="shared" si="37"/>
        <v>103.03462663994493</v>
      </c>
      <c r="G696" s="79">
        <f>(E696/D696)*100</f>
        <v>41.657427906270449</v>
      </c>
    </row>
    <row r="697" spans="1:7" ht="76.5" customHeight="1">
      <c r="A697" s="56" t="s">
        <v>524</v>
      </c>
      <c r="B697" s="57" t="s">
        <v>525</v>
      </c>
      <c r="C697" s="58">
        <v>75694.55</v>
      </c>
      <c r="D697" s="58">
        <v>252076.89</v>
      </c>
      <c r="E697" s="58">
        <v>252076.89</v>
      </c>
      <c r="F697" s="58">
        <f t="shared" si="37"/>
        <v>333.01854624936669</v>
      </c>
      <c r="G697" s="58">
        <f>(E697/D697)*100</f>
        <v>100</v>
      </c>
    </row>
    <row r="698" spans="1:7" ht="15">
      <c r="A698" s="71" t="s">
        <v>326</v>
      </c>
      <c r="B698" s="37" t="s">
        <v>327</v>
      </c>
      <c r="C698" s="91">
        <v>34994.550000000003</v>
      </c>
      <c r="D698" s="91">
        <v>252076.89</v>
      </c>
      <c r="E698" s="61">
        <v>252076.89</v>
      </c>
      <c r="F698" s="63">
        <f t="shared" si="37"/>
        <v>720.33185167404645</v>
      </c>
      <c r="G698" s="63">
        <f>(E698/D698)*100</f>
        <v>100</v>
      </c>
    </row>
    <row r="699" spans="1:7" ht="15">
      <c r="A699" s="71" t="s">
        <v>526</v>
      </c>
      <c r="B699" s="37" t="s">
        <v>527</v>
      </c>
      <c r="C699" s="91">
        <v>40700</v>
      </c>
      <c r="D699" s="91">
        <v>0</v>
      </c>
      <c r="E699" s="91">
        <v>0</v>
      </c>
      <c r="F699" s="63">
        <f t="shared" si="37"/>
        <v>0</v>
      </c>
      <c r="G699" s="63">
        <v>0</v>
      </c>
    </row>
    <row r="700" spans="1:7" ht="45">
      <c r="A700" s="92"/>
      <c r="B700" s="19" t="s">
        <v>432</v>
      </c>
      <c r="C700" s="62">
        <v>75694.55</v>
      </c>
      <c r="D700" s="62">
        <v>252076.89</v>
      </c>
      <c r="E700" s="63">
        <v>252076.89</v>
      </c>
      <c r="F700" s="63">
        <f t="shared" si="37"/>
        <v>333.01854624936669</v>
      </c>
      <c r="G700" s="63">
        <f>(E700/D700)*100</f>
        <v>100</v>
      </c>
    </row>
    <row r="701" spans="1:7" ht="30">
      <c r="A701" s="65">
        <v>4</v>
      </c>
      <c r="B701" s="19" t="s">
        <v>412</v>
      </c>
      <c r="C701" s="62">
        <v>75694.55</v>
      </c>
      <c r="D701" s="62">
        <v>252076.89</v>
      </c>
      <c r="E701" s="63">
        <v>252076.89</v>
      </c>
      <c r="F701" s="63">
        <f t="shared" si="37"/>
        <v>333.01854624936669</v>
      </c>
      <c r="G701" s="63">
        <f>(E701/D701)*100</f>
        <v>100</v>
      </c>
    </row>
    <row r="702" spans="1:7" ht="30">
      <c r="A702" s="65">
        <v>42</v>
      </c>
      <c r="B702" s="19" t="s">
        <v>413</v>
      </c>
      <c r="C702" s="62">
        <v>75694.55</v>
      </c>
      <c r="D702" s="62">
        <v>252076.89</v>
      </c>
      <c r="E702" s="63">
        <v>252076.89</v>
      </c>
      <c r="F702" s="63">
        <f t="shared" si="37"/>
        <v>333.01854624936669</v>
      </c>
      <c r="G702" s="63">
        <f>(E702/D702)*100</f>
        <v>100</v>
      </c>
    </row>
    <row r="703" spans="1:7" ht="15">
      <c r="A703" s="65">
        <v>421</v>
      </c>
      <c r="B703" s="19" t="s">
        <v>414</v>
      </c>
      <c r="C703" s="62">
        <v>75694.55</v>
      </c>
      <c r="D703" s="62" t="s">
        <v>20</v>
      </c>
      <c r="E703" s="63">
        <v>252076.89</v>
      </c>
      <c r="F703" s="63">
        <f t="shared" si="37"/>
        <v>333.01854624936669</v>
      </c>
      <c r="G703" s="63" t="s">
        <v>20</v>
      </c>
    </row>
    <row r="704" spans="1:7" ht="30">
      <c r="A704" s="65">
        <v>4213</v>
      </c>
      <c r="B704" s="19" t="s">
        <v>528</v>
      </c>
      <c r="C704" s="62">
        <v>75694.55</v>
      </c>
      <c r="D704" s="62" t="s">
        <v>20</v>
      </c>
      <c r="E704" s="63">
        <v>252076.89</v>
      </c>
      <c r="F704" s="63">
        <f t="shared" si="37"/>
        <v>333.01854624936669</v>
      </c>
      <c r="G704" s="63" t="s">
        <v>20</v>
      </c>
    </row>
    <row r="705" spans="1:7" ht="109.5" customHeight="1">
      <c r="A705" s="56" t="s">
        <v>529</v>
      </c>
      <c r="B705" s="57" t="s">
        <v>530</v>
      </c>
      <c r="C705" s="58">
        <v>86914.46</v>
      </c>
      <c r="D705" s="58">
        <v>40138.5</v>
      </c>
      <c r="E705" s="58">
        <v>40138.5</v>
      </c>
      <c r="F705" s="58">
        <f t="shared" si="37"/>
        <v>46.181613508270082</v>
      </c>
      <c r="G705" s="58">
        <f>(E705/D705)*100</f>
        <v>100</v>
      </c>
    </row>
    <row r="706" spans="1:7" ht="15">
      <c r="A706" s="71" t="s">
        <v>326</v>
      </c>
      <c r="B706" s="37" t="s">
        <v>327</v>
      </c>
      <c r="C706" s="91">
        <v>63439.98</v>
      </c>
      <c r="D706" s="91">
        <v>40138.5</v>
      </c>
      <c r="E706" s="61">
        <v>40138.5</v>
      </c>
      <c r="F706" s="63">
        <f t="shared" si="37"/>
        <v>63.270038861929024</v>
      </c>
      <c r="G706" s="63">
        <f>(E706/D706)*100</f>
        <v>100</v>
      </c>
    </row>
    <row r="707" spans="1:7" ht="30">
      <c r="A707" s="71" t="s">
        <v>526</v>
      </c>
      <c r="B707" s="37" t="s">
        <v>531</v>
      </c>
      <c r="C707" s="91">
        <v>23474.48</v>
      </c>
      <c r="D707" s="91">
        <v>0</v>
      </c>
      <c r="E707" s="91">
        <v>0</v>
      </c>
      <c r="F707" s="63">
        <f t="shared" si="37"/>
        <v>0</v>
      </c>
      <c r="G707" s="63">
        <v>0</v>
      </c>
    </row>
    <row r="708" spans="1:7" ht="45">
      <c r="A708" s="92"/>
      <c r="B708" s="19" t="s">
        <v>432</v>
      </c>
      <c r="C708" s="62">
        <v>86914.46</v>
      </c>
      <c r="D708" s="62">
        <v>40138.5</v>
      </c>
      <c r="E708" s="63">
        <v>40138.5</v>
      </c>
      <c r="F708" s="63">
        <f t="shared" si="37"/>
        <v>46.181613508270082</v>
      </c>
      <c r="G708" s="63">
        <f>(E708/D708)*100</f>
        <v>100</v>
      </c>
    </row>
    <row r="709" spans="1:7" ht="30">
      <c r="A709" s="65">
        <v>4</v>
      </c>
      <c r="B709" s="19" t="s">
        <v>412</v>
      </c>
      <c r="C709" s="62">
        <v>86914.46</v>
      </c>
      <c r="D709" s="62">
        <v>40138.5</v>
      </c>
      <c r="E709" s="63">
        <v>40138.5</v>
      </c>
      <c r="F709" s="63">
        <f t="shared" si="37"/>
        <v>46.181613508270082</v>
      </c>
      <c r="G709" s="63">
        <f>(E709/D709)*100</f>
        <v>100</v>
      </c>
    </row>
    <row r="710" spans="1:7" ht="30">
      <c r="A710" s="65">
        <v>42</v>
      </c>
      <c r="B710" s="19" t="s">
        <v>413</v>
      </c>
      <c r="C710" s="62">
        <v>86914.46</v>
      </c>
      <c r="D710" s="62">
        <v>40138.5</v>
      </c>
      <c r="E710" s="63">
        <v>40138.5</v>
      </c>
      <c r="F710" s="63">
        <f t="shared" si="37"/>
        <v>46.181613508270082</v>
      </c>
      <c r="G710" s="63">
        <f>(E710/D710)*100</f>
        <v>100</v>
      </c>
    </row>
    <row r="711" spans="1:7" ht="15">
      <c r="A711" s="65">
        <v>421</v>
      </c>
      <c r="B711" s="19" t="s">
        <v>414</v>
      </c>
      <c r="C711" s="62">
        <v>86914.46</v>
      </c>
      <c r="D711" s="62" t="s">
        <v>20</v>
      </c>
      <c r="E711" s="63">
        <v>40138.5</v>
      </c>
      <c r="F711" s="63">
        <f t="shared" si="37"/>
        <v>46.181613508270082</v>
      </c>
      <c r="G711" s="63" t="s">
        <v>20</v>
      </c>
    </row>
    <row r="712" spans="1:7" ht="15">
      <c r="A712" s="65">
        <v>4213</v>
      </c>
      <c r="B712" s="19" t="s">
        <v>532</v>
      </c>
      <c r="C712" s="62">
        <v>86914.46</v>
      </c>
      <c r="D712" s="62" t="s">
        <v>20</v>
      </c>
      <c r="E712" s="63">
        <v>40138.5</v>
      </c>
      <c r="F712" s="63">
        <f t="shared" si="37"/>
        <v>46.181613508270082</v>
      </c>
      <c r="G712" s="63" t="s">
        <v>20</v>
      </c>
    </row>
    <row r="713" spans="1:7" ht="45">
      <c r="A713" s="93" t="s">
        <v>533</v>
      </c>
      <c r="B713" s="94" t="s">
        <v>534</v>
      </c>
      <c r="C713" s="95">
        <v>0</v>
      </c>
      <c r="D713" s="95">
        <v>0</v>
      </c>
      <c r="E713" s="95">
        <v>8791.19</v>
      </c>
      <c r="F713" s="58">
        <v>0</v>
      </c>
      <c r="G713" s="58">
        <v>0</v>
      </c>
    </row>
    <row r="714" spans="1:7" ht="15">
      <c r="A714" s="65" t="s">
        <v>326</v>
      </c>
      <c r="B714" s="19" t="s">
        <v>327</v>
      </c>
      <c r="C714" s="60">
        <v>0</v>
      </c>
      <c r="D714" s="60">
        <v>0</v>
      </c>
      <c r="E714" s="62">
        <v>8791.19</v>
      </c>
      <c r="F714" s="63">
        <v>0</v>
      </c>
      <c r="G714" s="63">
        <v>0</v>
      </c>
    </row>
    <row r="715" spans="1:7" ht="45">
      <c r="A715" s="65"/>
      <c r="B715" s="19" t="s">
        <v>444</v>
      </c>
      <c r="C715" s="60">
        <v>0</v>
      </c>
      <c r="D715" s="60">
        <v>0</v>
      </c>
      <c r="E715" s="62">
        <v>8791.19</v>
      </c>
      <c r="F715" s="63">
        <v>0</v>
      </c>
      <c r="G715" s="63">
        <v>0</v>
      </c>
    </row>
    <row r="716" spans="1:7" ht="30">
      <c r="A716" s="65">
        <v>4</v>
      </c>
      <c r="B716" s="19" t="s">
        <v>412</v>
      </c>
      <c r="C716" s="60">
        <v>0</v>
      </c>
      <c r="D716" s="60">
        <v>0</v>
      </c>
      <c r="E716" s="62">
        <v>8791.19</v>
      </c>
      <c r="F716" s="63">
        <v>0</v>
      </c>
      <c r="G716" s="63">
        <v>0</v>
      </c>
    </row>
    <row r="717" spans="1:7" ht="30">
      <c r="A717" s="65">
        <v>42</v>
      </c>
      <c r="B717" s="19" t="s">
        <v>413</v>
      </c>
      <c r="C717" s="60">
        <v>0</v>
      </c>
      <c r="D717" s="60">
        <v>0</v>
      </c>
      <c r="E717" s="62">
        <v>8791.19</v>
      </c>
      <c r="F717" s="63">
        <v>0</v>
      </c>
      <c r="G717" s="63">
        <v>0</v>
      </c>
    </row>
    <row r="718" spans="1:7" ht="15">
      <c r="A718" s="65">
        <v>421</v>
      </c>
      <c r="B718" s="19" t="s">
        <v>414</v>
      </c>
      <c r="C718" s="60">
        <v>0</v>
      </c>
      <c r="D718" s="60">
        <v>0</v>
      </c>
      <c r="E718" s="62">
        <v>8791.19</v>
      </c>
      <c r="F718" s="63">
        <v>0</v>
      </c>
      <c r="G718" s="63">
        <v>0</v>
      </c>
    </row>
    <row r="719" spans="1:7" ht="15">
      <c r="A719" s="65">
        <v>4213</v>
      </c>
      <c r="B719" s="19" t="s">
        <v>535</v>
      </c>
      <c r="C719" s="60">
        <v>0</v>
      </c>
      <c r="D719" s="60">
        <v>0</v>
      </c>
      <c r="E719" s="62">
        <v>8791.19</v>
      </c>
      <c r="F719" s="63">
        <v>0</v>
      </c>
      <c r="G719" s="63">
        <v>0</v>
      </c>
    </row>
    <row r="720" spans="1:7" ht="45">
      <c r="A720" s="56" t="s">
        <v>536</v>
      </c>
      <c r="B720" s="57" t="s">
        <v>537</v>
      </c>
      <c r="C720" s="58">
        <v>8250</v>
      </c>
      <c r="D720" s="58">
        <v>18000</v>
      </c>
      <c r="E720" s="58">
        <v>9487.5</v>
      </c>
      <c r="F720" s="58">
        <f t="shared" ref="F720:F740" si="38">(E720/C720)*100</f>
        <v>114.99999999999999</v>
      </c>
      <c r="G720" s="58">
        <f>(E720/D720)*100</f>
        <v>52.708333333333336</v>
      </c>
    </row>
    <row r="721" spans="1:7" ht="15">
      <c r="A721" s="59" t="s">
        <v>326</v>
      </c>
      <c r="B721" s="19" t="s">
        <v>327</v>
      </c>
      <c r="C721" s="62">
        <v>8250</v>
      </c>
      <c r="D721" s="62">
        <v>18000</v>
      </c>
      <c r="E721" s="63">
        <v>9487.5</v>
      </c>
      <c r="F721" s="63">
        <f t="shared" si="38"/>
        <v>114.99999999999999</v>
      </c>
      <c r="G721" s="63">
        <f>(E721/D721)*100</f>
        <v>52.708333333333336</v>
      </c>
    </row>
    <row r="722" spans="1:7" ht="45">
      <c r="A722" s="64"/>
      <c r="B722" s="19" t="s">
        <v>432</v>
      </c>
      <c r="C722" s="62">
        <v>8250</v>
      </c>
      <c r="D722" s="62">
        <v>18000</v>
      </c>
      <c r="E722" s="63">
        <v>9487.5</v>
      </c>
      <c r="F722" s="63">
        <f t="shared" si="38"/>
        <v>114.99999999999999</v>
      </c>
      <c r="G722" s="63">
        <f>(E722/D722)*100</f>
        <v>52.708333333333336</v>
      </c>
    </row>
    <row r="723" spans="1:7" ht="30">
      <c r="A723" s="65">
        <v>4</v>
      </c>
      <c r="B723" s="19" t="s">
        <v>412</v>
      </c>
      <c r="C723" s="62">
        <v>8250</v>
      </c>
      <c r="D723" s="62">
        <v>18000</v>
      </c>
      <c r="E723" s="63">
        <v>9487.5</v>
      </c>
      <c r="F723" s="63">
        <f t="shared" si="38"/>
        <v>114.99999999999999</v>
      </c>
      <c r="G723" s="63">
        <f>(E723/D723)*100</f>
        <v>52.708333333333336</v>
      </c>
    </row>
    <row r="724" spans="1:7" ht="30">
      <c r="A724" s="65">
        <v>42</v>
      </c>
      <c r="B724" s="19" t="s">
        <v>413</v>
      </c>
      <c r="C724" s="62">
        <v>8250</v>
      </c>
      <c r="D724" s="62">
        <v>18000</v>
      </c>
      <c r="E724" s="63">
        <v>9487.5</v>
      </c>
      <c r="F724" s="63">
        <f t="shared" si="38"/>
        <v>114.99999999999999</v>
      </c>
      <c r="G724" s="63">
        <f>(E724/D724)*100</f>
        <v>52.708333333333336</v>
      </c>
    </row>
    <row r="725" spans="1:7" ht="15">
      <c r="A725" s="65">
        <v>421</v>
      </c>
      <c r="B725" s="19" t="s">
        <v>414</v>
      </c>
      <c r="C725" s="62">
        <v>8250</v>
      </c>
      <c r="D725" s="96" t="s">
        <v>20</v>
      </c>
      <c r="E725" s="63">
        <v>9487.5</v>
      </c>
      <c r="F725" s="63">
        <f t="shared" si="38"/>
        <v>114.99999999999999</v>
      </c>
      <c r="G725" s="63" t="s">
        <v>20</v>
      </c>
    </row>
    <row r="726" spans="1:7" ht="15">
      <c r="A726" s="65">
        <v>4214</v>
      </c>
      <c r="B726" s="19" t="s">
        <v>538</v>
      </c>
      <c r="C726" s="62">
        <v>8250</v>
      </c>
      <c r="D726" s="96" t="s">
        <v>20</v>
      </c>
      <c r="E726" s="63">
        <v>9487.5</v>
      </c>
      <c r="F726" s="63">
        <f t="shared" si="38"/>
        <v>114.99999999999999</v>
      </c>
      <c r="G726" s="63" t="s">
        <v>20</v>
      </c>
    </row>
    <row r="727" spans="1:7" ht="45">
      <c r="A727" s="56" t="s">
        <v>539</v>
      </c>
      <c r="B727" s="57" t="s">
        <v>540</v>
      </c>
      <c r="C727" s="58">
        <v>6912</v>
      </c>
      <c r="D727" s="58">
        <v>773.75</v>
      </c>
      <c r="E727" s="58">
        <v>773.75</v>
      </c>
      <c r="F727" s="58">
        <f t="shared" si="38"/>
        <v>11.194299768518519</v>
      </c>
      <c r="G727" s="58">
        <f>(E727/D727)*100</f>
        <v>100</v>
      </c>
    </row>
    <row r="728" spans="1:7" ht="15">
      <c r="A728" s="59" t="s">
        <v>326</v>
      </c>
      <c r="B728" s="19" t="s">
        <v>327</v>
      </c>
      <c r="C728" s="97">
        <v>6912</v>
      </c>
      <c r="D728" s="62">
        <v>773.75</v>
      </c>
      <c r="E728" s="62">
        <v>773.75</v>
      </c>
      <c r="F728" s="63">
        <f t="shared" si="38"/>
        <v>11.194299768518519</v>
      </c>
      <c r="G728" s="63">
        <f>(E728/D728)*100</f>
        <v>100</v>
      </c>
    </row>
    <row r="729" spans="1:7" ht="45">
      <c r="A729" s="64"/>
      <c r="B729" s="19" t="s">
        <v>432</v>
      </c>
      <c r="C729" s="97">
        <v>6912</v>
      </c>
      <c r="D729" s="62">
        <v>773.75</v>
      </c>
      <c r="E729" s="62">
        <v>773.75</v>
      </c>
      <c r="F729" s="63">
        <f t="shared" si="38"/>
        <v>11.194299768518519</v>
      </c>
      <c r="G729" s="63">
        <f>(E729/D729)*100</f>
        <v>100</v>
      </c>
    </row>
    <row r="730" spans="1:7" ht="30">
      <c r="A730" s="65">
        <v>4</v>
      </c>
      <c r="B730" s="19" t="s">
        <v>412</v>
      </c>
      <c r="C730" s="97">
        <v>6912</v>
      </c>
      <c r="D730" s="62">
        <v>773.75</v>
      </c>
      <c r="E730" s="62">
        <v>773.75</v>
      </c>
      <c r="F730" s="63">
        <f t="shared" si="38"/>
        <v>11.194299768518519</v>
      </c>
      <c r="G730" s="63">
        <f>(E730/D730)*100</f>
        <v>100</v>
      </c>
    </row>
    <row r="731" spans="1:7" ht="30">
      <c r="A731" s="65">
        <v>42</v>
      </c>
      <c r="B731" s="19" t="s">
        <v>413</v>
      </c>
      <c r="C731" s="97">
        <v>6912</v>
      </c>
      <c r="D731" s="62">
        <v>773.75</v>
      </c>
      <c r="E731" s="62">
        <v>773.75</v>
      </c>
      <c r="F731" s="63">
        <f t="shared" si="38"/>
        <v>11.194299768518519</v>
      </c>
      <c r="G731" s="63">
        <f>(E731/D731)*100</f>
        <v>100</v>
      </c>
    </row>
    <row r="732" spans="1:7" ht="15">
      <c r="A732" s="65">
        <v>421</v>
      </c>
      <c r="B732" s="19" t="s">
        <v>414</v>
      </c>
      <c r="C732" s="97">
        <v>6912</v>
      </c>
      <c r="D732" s="62" t="s">
        <v>20</v>
      </c>
      <c r="E732" s="62">
        <v>773.75</v>
      </c>
      <c r="F732" s="63">
        <f t="shared" si="38"/>
        <v>11.194299768518519</v>
      </c>
      <c r="G732" s="63" t="s">
        <v>20</v>
      </c>
    </row>
    <row r="733" spans="1:7" ht="15">
      <c r="A733" s="65">
        <v>4212</v>
      </c>
      <c r="B733" s="19" t="s">
        <v>416</v>
      </c>
      <c r="C733" s="97">
        <v>6912</v>
      </c>
      <c r="D733" s="62" t="s">
        <v>20</v>
      </c>
      <c r="E733" s="62">
        <v>773.35</v>
      </c>
      <c r="F733" s="63">
        <f t="shared" si="38"/>
        <v>11.188512731481481</v>
      </c>
      <c r="G733" s="63" t="s">
        <v>20</v>
      </c>
    </row>
    <row r="734" spans="1:7" ht="45">
      <c r="A734" s="56" t="s">
        <v>541</v>
      </c>
      <c r="B734" s="57" t="s">
        <v>542</v>
      </c>
      <c r="C734" s="58">
        <v>129000.45</v>
      </c>
      <c r="D734" s="58">
        <v>19437.240000000002</v>
      </c>
      <c r="E734" s="58">
        <v>19437.240000000002</v>
      </c>
      <c r="F734" s="58">
        <f t="shared" si="38"/>
        <v>15.0675753456674</v>
      </c>
      <c r="G734" s="58">
        <f>(E734/D734)*100</f>
        <v>100</v>
      </c>
    </row>
    <row r="735" spans="1:7" ht="30">
      <c r="A735" s="59" t="s">
        <v>526</v>
      </c>
      <c r="B735" s="19" t="s">
        <v>531</v>
      </c>
      <c r="C735" s="60">
        <v>129000.45</v>
      </c>
      <c r="D735" s="60">
        <v>19437.240000000002</v>
      </c>
      <c r="E735" s="63">
        <v>19437.240000000002</v>
      </c>
      <c r="F735" s="63">
        <f t="shared" si="38"/>
        <v>15.0675753456674</v>
      </c>
      <c r="G735" s="63">
        <f>(E735/D735)*100</f>
        <v>100</v>
      </c>
    </row>
    <row r="736" spans="1:7" ht="45">
      <c r="A736" s="64"/>
      <c r="B736" s="19" t="s">
        <v>543</v>
      </c>
      <c r="C736" s="60">
        <v>129000.45</v>
      </c>
      <c r="D736" s="60">
        <v>19437.240000000002</v>
      </c>
      <c r="E736" s="63">
        <v>19437.240000000002</v>
      </c>
      <c r="F736" s="63">
        <f t="shared" si="38"/>
        <v>15.0675753456674</v>
      </c>
      <c r="G736" s="63">
        <f>(E736/D736)*100</f>
        <v>100</v>
      </c>
    </row>
    <row r="737" spans="1:7" ht="30">
      <c r="A737" s="65">
        <v>4</v>
      </c>
      <c r="B737" s="19" t="s">
        <v>412</v>
      </c>
      <c r="C737" s="60">
        <v>129000.45</v>
      </c>
      <c r="D737" s="60">
        <v>19437.240000000002</v>
      </c>
      <c r="E737" s="63">
        <v>19437.240000000002</v>
      </c>
      <c r="F737" s="63">
        <f t="shared" si="38"/>
        <v>15.0675753456674</v>
      </c>
      <c r="G737" s="63">
        <f>(E737/D737)*100</f>
        <v>100</v>
      </c>
    </row>
    <row r="738" spans="1:7" ht="30">
      <c r="A738" s="65">
        <v>42</v>
      </c>
      <c r="B738" s="19" t="s">
        <v>413</v>
      </c>
      <c r="C738" s="60">
        <v>129000.45</v>
      </c>
      <c r="D738" s="60">
        <v>19437.240000000002</v>
      </c>
      <c r="E738" s="63">
        <v>19437.240000000002</v>
      </c>
      <c r="F738" s="63">
        <f t="shared" si="38"/>
        <v>15.0675753456674</v>
      </c>
      <c r="G738" s="63">
        <f>(E738/D738)*100</f>
        <v>100</v>
      </c>
    </row>
    <row r="739" spans="1:7" ht="15">
      <c r="A739" s="65">
        <v>421</v>
      </c>
      <c r="B739" s="19" t="s">
        <v>414</v>
      </c>
      <c r="C739" s="60">
        <v>129000.45</v>
      </c>
      <c r="D739" s="60" t="s">
        <v>20</v>
      </c>
      <c r="E739" s="63">
        <v>19437.240000000002</v>
      </c>
      <c r="F739" s="63">
        <f t="shared" si="38"/>
        <v>15.0675753456674</v>
      </c>
      <c r="G739" s="63" t="s">
        <v>20</v>
      </c>
    </row>
    <row r="740" spans="1:7" ht="15">
      <c r="A740" s="65">
        <v>4214</v>
      </c>
      <c r="B740" s="19" t="s">
        <v>538</v>
      </c>
      <c r="C740" s="60">
        <v>129000.45</v>
      </c>
      <c r="D740" s="60" t="s">
        <v>20</v>
      </c>
      <c r="E740" s="63">
        <v>19437.240000000002</v>
      </c>
      <c r="F740" s="63">
        <f t="shared" si="38"/>
        <v>15.0675753456674</v>
      </c>
      <c r="G740" s="63" t="s">
        <v>20</v>
      </c>
    </row>
    <row r="741" spans="1:7" ht="45">
      <c r="A741" s="56" t="s">
        <v>544</v>
      </c>
      <c r="B741" s="57" t="s">
        <v>545</v>
      </c>
      <c r="C741" s="58">
        <v>75694.55</v>
      </c>
      <c r="D741" s="58">
        <v>10070.129999999999</v>
      </c>
      <c r="E741" s="58">
        <v>10070.129999999999</v>
      </c>
      <c r="F741" s="58">
        <v>0</v>
      </c>
      <c r="G741" s="58">
        <f t="shared" ref="G741:G750" si="39">(E741/D741)*100</f>
        <v>100</v>
      </c>
    </row>
    <row r="742" spans="1:7" ht="15">
      <c r="A742" s="59" t="s">
        <v>326</v>
      </c>
      <c r="B742" s="19" t="s">
        <v>327</v>
      </c>
      <c r="C742" s="63">
        <v>75694.55</v>
      </c>
      <c r="D742" s="60">
        <v>10070.129999999999</v>
      </c>
      <c r="E742" s="63">
        <v>10070.129999999999</v>
      </c>
      <c r="F742" s="63">
        <v>0</v>
      </c>
      <c r="G742" s="63">
        <f t="shared" si="39"/>
        <v>100</v>
      </c>
    </row>
    <row r="743" spans="1:7" ht="45">
      <c r="A743" s="64"/>
      <c r="B743" s="19" t="s">
        <v>432</v>
      </c>
      <c r="C743" s="63">
        <v>75694.55</v>
      </c>
      <c r="D743" s="60">
        <v>10070.129999999999</v>
      </c>
      <c r="E743" s="63">
        <v>10070.129999999999</v>
      </c>
      <c r="F743" s="63">
        <v>0</v>
      </c>
      <c r="G743" s="63">
        <f t="shared" si="39"/>
        <v>100</v>
      </c>
    </row>
    <row r="744" spans="1:7" ht="30">
      <c r="A744" s="65">
        <v>4</v>
      </c>
      <c r="B744" s="19" t="s">
        <v>412</v>
      </c>
      <c r="C744" s="63">
        <v>75694.55</v>
      </c>
      <c r="D744" s="60">
        <v>10070.129999999999</v>
      </c>
      <c r="E744" s="63">
        <v>10070.129999999999</v>
      </c>
      <c r="F744" s="63">
        <v>0</v>
      </c>
      <c r="G744" s="63">
        <f t="shared" si="39"/>
        <v>100</v>
      </c>
    </row>
    <row r="745" spans="1:7" ht="30">
      <c r="A745" s="65">
        <v>42</v>
      </c>
      <c r="B745" s="19" t="s">
        <v>413</v>
      </c>
      <c r="C745" s="63">
        <v>75694.55</v>
      </c>
      <c r="D745" s="60">
        <v>10070.129999999999</v>
      </c>
      <c r="E745" s="63">
        <v>10070.129999999999</v>
      </c>
      <c r="F745" s="63">
        <v>0</v>
      </c>
      <c r="G745" s="63">
        <f t="shared" si="39"/>
        <v>100</v>
      </c>
    </row>
    <row r="746" spans="1:7" ht="60">
      <c r="A746" s="56" t="s">
        <v>546</v>
      </c>
      <c r="B746" s="57" t="s">
        <v>547</v>
      </c>
      <c r="C746" s="58">
        <v>0</v>
      </c>
      <c r="D746" s="58">
        <v>15000</v>
      </c>
      <c r="E746" s="58">
        <v>15000</v>
      </c>
      <c r="F746" s="58">
        <v>0</v>
      </c>
      <c r="G746" s="58">
        <f t="shared" si="39"/>
        <v>100</v>
      </c>
    </row>
    <row r="747" spans="1:7" ht="15">
      <c r="A747" s="59" t="s">
        <v>326</v>
      </c>
      <c r="B747" s="19" t="s">
        <v>327</v>
      </c>
      <c r="C747" s="60">
        <v>0</v>
      </c>
      <c r="D747" s="60">
        <v>15000</v>
      </c>
      <c r="E747" s="60">
        <v>15000</v>
      </c>
      <c r="F747" s="63">
        <v>0</v>
      </c>
      <c r="G747" s="63">
        <f t="shared" si="39"/>
        <v>100</v>
      </c>
    </row>
    <row r="748" spans="1:7" ht="45">
      <c r="A748" s="64"/>
      <c r="B748" s="19" t="s">
        <v>548</v>
      </c>
      <c r="C748" s="60">
        <v>0</v>
      </c>
      <c r="D748" s="60">
        <v>15000</v>
      </c>
      <c r="E748" s="60">
        <v>15000</v>
      </c>
      <c r="F748" s="63">
        <v>0</v>
      </c>
      <c r="G748" s="63">
        <f t="shared" si="39"/>
        <v>100</v>
      </c>
    </row>
    <row r="749" spans="1:7" ht="30">
      <c r="A749" s="65">
        <v>4</v>
      </c>
      <c r="B749" s="19" t="s">
        <v>412</v>
      </c>
      <c r="C749" s="62">
        <v>0</v>
      </c>
      <c r="D749" s="62">
        <v>15000</v>
      </c>
      <c r="E749" s="62">
        <v>15000</v>
      </c>
      <c r="F749" s="63">
        <v>0</v>
      </c>
      <c r="G749" s="63">
        <f t="shared" si="39"/>
        <v>100</v>
      </c>
    </row>
    <row r="750" spans="1:7" ht="30">
      <c r="A750" s="65">
        <v>42</v>
      </c>
      <c r="B750" s="19" t="s">
        <v>413</v>
      </c>
      <c r="C750" s="62">
        <v>0</v>
      </c>
      <c r="D750" s="62">
        <v>15000</v>
      </c>
      <c r="E750" s="62">
        <v>15000</v>
      </c>
      <c r="F750" s="63">
        <v>0</v>
      </c>
      <c r="G750" s="63">
        <f t="shared" si="39"/>
        <v>100</v>
      </c>
    </row>
    <row r="751" spans="1:7" ht="15">
      <c r="A751" s="65">
        <v>421</v>
      </c>
      <c r="B751" s="19" t="s">
        <v>414</v>
      </c>
      <c r="C751" s="62">
        <v>0</v>
      </c>
      <c r="D751" s="62" t="s">
        <v>20</v>
      </c>
      <c r="E751" s="62">
        <v>15000</v>
      </c>
      <c r="F751" s="63">
        <v>0</v>
      </c>
      <c r="G751" s="63" t="s">
        <v>20</v>
      </c>
    </row>
    <row r="752" spans="1:7" ht="15">
      <c r="A752" s="65">
        <v>4214</v>
      </c>
      <c r="B752" s="19" t="s">
        <v>538</v>
      </c>
      <c r="C752" s="62">
        <v>0</v>
      </c>
      <c r="D752" s="62" t="s">
        <v>20</v>
      </c>
      <c r="E752" s="62">
        <v>15000</v>
      </c>
      <c r="F752" s="63">
        <v>0</v>
      </c>
      <c r="G752" s="63" t="s">
        <v>20</v>
      </c>
    </row>
    <row r="753" spans="1:7" ht="119.25" customHeight="1">
      <c r="A753" s="67" t="s">
        <v>549</v>
      </c>
      <c r="B753" s="68" t="s">
        <v>550</v>
      </c>
      <c r="C753" s="70">
        <v>209331.67</v>
      </c>
      <c r="D753" s="70">
        <v>982341.2</v>
      </c>
      <c r="E753" s="70">
        <v>0</v>
      </c>
      <c r="F753" s="58">
        <f t="shared" ref="F753:F763" si="40">(E753/C753)*100</f>
        <v>0</v>
      </c>
      <c r="G753" s="58">
        <f t="shared" ref="G753:G758" si="41">(E753/D753)*100</f>
        <v>0</v>
      </c>
    </row>
    <row r="754" spans="1:7" ht="15">
      <c r="A754" s="65" t="s">
        <v>326</v>
      </c>
      <c r="B754" s="19" t="s">
        <v>327</v>
      </c>
      <c r="C754" s="60">
        <v>139331.67000000001</v>
      </c>
      <c r="D754" s="60">
        <v>902341.2</v>
      </c>
      <c r="E754" s="60">
        <v>0</v>
      </c>
      <c r="F754" s="63">
        <f t="shared" si="40"/>
        <v>0</v>
      </c>
      <c r="G754" s="63">
        <f t="shared" si="41"/>
        <v>0</v>
      </c>
    </row>
    <row r="755" spans="1:7" ht="15">
      <c r="A755" s="65" t="s">
        <v>526</v>
      </c>
      <c r="B755" s="19" t="s">
        <v>527</v>
      </c>
      <c r="C755" s="60">
        <v>70000</v>
      </c>
      <c r="D755" s="60">
        <v>80000</v>
      </c>
      <c r="E755" s="60">
        <v>0</v>
      </c>
      <c r="F755" s="63">
        <f t="shared" si="40"/>
        <v>0</v>
      </c>
      <c r="G755" s="63">
        <f t="shared" si="41"/>
        <v>0</v>
      </c>
    </row>
    <row r="756" spans="1:7" ht="30">
      <c r="A756" s="65"/>
      <c r="B756" s="19" t="s">
        <v>551</v>
      </c>
      <c r="C756" s="60">
        <v>209331.67</v>
      </c>
      <c r="D756" s="60">
        <v>982341.2</v>
      </c>
      <c r="E756" s="60">
        <v>0</v>
      </c>
      <c r="F756" s="63">
        <f t="shared" si="40"/>
        <v>0</v>
      </c>
      <c r="G756" s="63">
        <f t="shared" si="41"/>
        <v>0</v>
      </c>
    </row>
    <row r="757" spans="1:7" ht="30">
      <c r="A757" s="65">
        <v>4</v>
      </c>
      <c r="B757" s="19" t="s">
        <v>412</v>
      </c>
      <c r="C757" s="60">
        <v>209331.67</v>
      </c>
      <c r="D757" s="60">
        <v>982341.2</v>
      </c>
      <c r="E757" s="60">
        <v>0</v>
      </c>
      <c r="F757" s="63">
        <f t="shared" si="40"/>
        <v>0</v>
      </c>
      <c r="G757" s="63">
        <f t="shared" si="41"/>
        <v>0</v>
      </c>
    </row>
    <row r="758" spans="1:7" ht="30">
      <c r="A758" s="65">
        <v>42</v>
      </c>
      <c r="B758" s="19" t="s">
        <v>413</v>
      </c>
      <c r="C758" s="60">
        <v>209331.67</v>
      </c>
      <c r="D758" s="60">
        <v>982341.2</v>
      </c>
      <c r="E758" s="60">
        <v>0</v>
      </c>
      <c r="F758" s="63">
        <f t="shared" si="40"/>
        <v>0</v>
      </c>
      <c r="G758" s="63">
        <f t="shared" si="41"/>
        <v>0</v>
      </c>
    </row>
    <row r="759" spans="1:7" ht="15">
      <c r="A759" s="65">
        <v>421</v>
      </c>
      <c r="B759" s="19" t="s">
        <v>414</v>
      </c>
      <c r="C759" s="60">
        <v>209331.67</v>
      </c>
      <c r="D759" s="60" t="s">
        <v>20</v>
      </c>
      <c r="E759" s="60">
        <v>0</v>
      </c>
      <c r="F759" s="63">
        <f t="shared" si="40"/>
        <v>0</v>
      </c>
      <c r="G759" s="63" t="s">
        <v>20</v>
      </c>
    </row>
    <row r="760" spans="1:7" ht="15">
      <c r="A760" s="65">
        <v>4212</v>
      </c>
      <c r="B760" s="19" t="s">
        <v>416</v>
      </c>
      <c r="C760" s="60">
        <v>209331.67</v>
      </c>
      <c r="D760" s="60" t="s">
        <v>20</v>
      </c>
      <c r="E760" s="60">
        <v>0</v>
      </c>
      <c r="F760" s="63">
        <f t="shared" si="40"/>
        <v>0</v>
      </c>
      <c r="G760" s="63" t="s">
        <v>20</v>
      </c>
    </row>
    <row r="761" spans="1:7" ht="45">
      <c r="A761" s="56" t="s">
        <v>552</v>
      </c>
      <c r="B761" s="57" t="s">
        <v>553</v>
      </c>
      <c r="C761" s="58">
        <v>123129.27</v>
      </c>
      <c r="D761" s="70">
        <v>141534.62</v>
      </c>
      <c r="E761" s="70">
        <v>129774.86</v>
      </c>
      <c r="F761" s="58">
        <f t="shared" si="40"/>
        <v>105.39724632493963</v>
      </c>
      <c r="G761" s="58">
        <f t="shared" ref="G761:G766" si="42">(E761/D761)*100</f>
        <v>91.691248402687634</v>
      </c>
    </row>
    <row r="762" spans="1:7" ht="45">
      <c r="A762" s="65"/>
      <c r="B762" s="19" t="s">
        <v>432</v>
      </c>
      <c r="C762" s="60">
        <v>123129.27</v>
      </c>
      <c r="D762" s="60">
        <v>141534.62</v>
      </c>
      <c r="E762" s="63">
        <v>129774.86</v>
      </c>
      <c r="F762" s="63">
        <f t="shared" si="40"/>
        <v>105.39724632493963</v>
      </c>
      <c r="G762" s="63">
        <f t="shared" si="42"/>
        <v>91.691248402687634</v>
      </c>
    </row>
    <row r="763" spans="1:7" ht="15">
      <c r="A763" s="73" t="s">
        <v>554</v>
      </c>
      <c r="B763" s="37" t="s">
        <v>555</v>
      </c>
      <c r="C763" s="72">
        <v>123129.27</v>
      </c>
      <c r="D763" s="72">
        <v>101687.61</v>
      </c>
      <c r="E763" s="61">
        <v>129774.86</v>
      </c>
      <c r="F763" s="63">
        <f t="shared" si="40"/>
        <v>105.39724632493963</v>
      </c>
      <c r="G763" s="63">
        <f t="shared" si="42"/>
        <v>127.62111332934268</v>
      </c>
    </row>
    <row r="764" spans="1:7" ht="15">
      <c r="A764" s="73" t="s">
        <v>526</v>
      </c>
      <c r="B764" s="37" t="s">
        <v>527</v>
      </c>
      <c r="C764" s="72">
        <v>0</v>
      </c>
      <c r="D764" s="72">
        <v>39847.01</v>
      </c>
      <c r="E764" s="61">
        <v>0</v>
      </c>
      <c r="F764" s="63">
        <v>0</v>
      </c>
      <c r="G764" s="63">
        <f t="shared" si="42"/>
        <v>0</v>
      </c>
    </row>
    <row r="765" spans="1:7" ht="30">
      <c r="A765" s="65">
        <v>4</v>
      </c>
      <c r="B765" s="19" t="s">
        <v>413</v>
      </c>
      <c r="C765" s="60">
        <v>123129.27</v>
      </c>
      <c r="D765" s="60">
        <v>141534.62</v>
      </c>
      <c r="E765" s="63">
        <v>129774.86</v>
      </c>
      <c r="F765" s="63">
        <f>(E765/C765)*100</f>
        <v>105.39724632493963</v>
      </c>
      <c r="G765" s="63">
        <f t="shared" si="42"/>
        <v>91.691248402687634</v>
      </c>
    </row>
    <row r="766" spans="1:7" ht="30">
      <c r="A766" s="65">
        <v>42</v>
      </c>
      <c r="B766" s="19" t="s">
        <v>413</v>
      </c>
      <c r="C766" s="60">
        <v>123129.27</v>
      </c>
      <c r="D766" s="60">
        <v>141534.62</v>
      </c>
      <c r="E766" s="63">
        <v>129774.86</v>
      </c>
      <c r="F766" s="63">
        <f>(E766/C766)*100</f>
        <v>105.39724632493963</v>
      </c>
      <c r="G766" s="63">
        <f t="shared" si="42"/>
        <v>91.691248402687634</v>
      </c>
    </row>
    <row r="767" spans="1:7" ht="15">
      <c r="A767" s="65">
        <v>421</v>
      </c>
      <c r="B767" s="19" t="s">
        <v>414</v>
      </c>
      <c r="C767" s="60">
        <v>123129.27</v>
      </c>
      <c r="D767" s="60" t="s">
        <v>20</v>
      </c>
      <c r="E767" s="63">
        <v>129774.86</v>
      </c>
      <c r="F767" s="63">
        <f>(E767/C767)*100</f>
        <v>105.39724632493963</v>
      </c>
      <c r="G767" s="63" t="s">
        <v>20</v>
      </c>
    </row>
    <row r="768" spans="1:7" ht="15">
      <c r="A768" s="65">
        <v>4212</v>
      </c>
      <c r="B768" s="19" t="s">
        <v>416</v>
      </c>
      <c r="C768" s="60">
        <v>123129.27</v>
      </c>
      <c r="D768" s="98" t="s">
        <v>20</v>
      </c>
      <c r="E768" s="63">
        <v>129774.86</v>
      </c>
      <c r="F768" s="63">
        <f>(E768/C768)*100</f>
        <v>105.39724632493963</v>
      </c>
      <c r="G768" s="63" t="s">
        <v>20</v>
      </c>
    </row>
    <row r="769" spans="1:7" ht="75">
      <c r="A769" s="67" t="s">
        <v>556</v>
      </c>
      <c r="B769" s="68" t="s">
        <v>557</v>
      </c>
      <c r="C769" s="70" t="s">
        <v>20</v>
      </c>
      <c r="D769" s="70">
        <v>21009.78</v>
      </c>
      <c r="E769" s="70">
        <v>35596.879999999997</v>
      </c>
      <c r="F769" s="58" t="s">
        <v>20</v>
      </c>
      <c r="G769" s="58">
        <f t="shared" ref="G769:G774" si="43">(E769/D769)*100</f>
        <v>169.4300463879203</v>
      </c>
    </row>
    <row r="770" spans="1:7" ht="45">
      <c r="A770" s="73"/>
      <c r="B770" s="37" t="s">
        <v>432</v>
      </c>
      <c r="C770" s="72" t="s">
        <v>20</v>
      </c>
      <c r="D770" s="72">
        <v>21009.78</v>
      </c>
      <c r="E770" s="61">
        <v>35596.879999999997</v>
      </c>
      <c r="F770" s="63" t="s">
        <v>20</v>
      </c>
      <c r="G770" s="63">
        <f t="shared" si="43"/>
        <v>169.4300463879203</v>
      </c>
    </row>
    <row r="771" spans="1:7" ht="15">
      <c r="A771" s="99" t="s">
        <v>526</v>
      </c>
      <c r="B771" s="77" t="s">
        <v>527</v>
      </c>
      <c r="C771" s="72" t="s">
        <v>20</v>
      </c>
      <c r="D771" s="72">
        <v>17533.75</v>
      </c>
      <c r="E771" s="61">
        <v>17533.75</v>
      </c>
      <c r="F771" s="63" t="s">
        <v>20</v>
      </c>
      <c r="G771" s="63">
        <f t="shared" si="43"/>
        <v>100</v>
      </c>
    </row>
    <row r="772" spans="1:7" ht="15">
      <c r="A772" s="99" t="s">
        <v>326</v>
      </c>
      <c r="B772" s="77" t="s">
        <v>327</v>
      </c>
      <c r="C772" s="72" t="s">
        <v>20</v>
      </c>
      <c r="D772" s="72">
        <v>3476.03</v>
      </c>
      <c r="E772" s="61">
        <v>18063.13</v>
      </c>
      <c r="F772" s="63" t="s">
        <v>20</v>
      </c>
      <c r="G772" s="63">
        <f t="shared" si="43"/>
        <v>519.64827691360551</v>
      </c>
    </row>
    <row r="773" spans="1:7" ht="30">
      <c r="A773" s="73">
        <v>4</v>
      </c>
      <c r="B773" s="100" t="s">
        <v>413</v>
      </c>
      <c r="C773" s="72" t="s">
        <v>20</v>
      </c>
      <c r="D773" s="72">
        <v>21009.78</v>
      </c>
      <c r="E773" s="61">
        <v>35596.879999999997</v>
      </c>
      <c r="F773" s="63" t="s">
        <v>20</v>
      </c>
      <c r="G773" s="63">
        <f t="shared" si="43"/>
        <v>169.4300463879203</v>
      </c>
    </row>
    <row r="774" spans="1:7" ht="30">
      <c r="A774" s="73">
        <v>42</v>
      </c>
      <c r="B774" s="37" t="s">
        <v>413</v>
      </c>
      <c r="C774" s="72" t="s">
        <v>20</v>
      </c>
      <c r="D774" s="72">
        <v>21009.78</v>
      </c>
      <c r="E774" s="61">
        <v>35596.879999999997</v>
      </c>
      <c r="F774" s="63" t="s">
        <v>20</v>
      </c>
      <c r="G774" s="63">
        <f t="shared" si="43"/>
        <v>169.4300463879203</v>
      </c>
    </row>
    <row r="775" spans="1:7" ht="15">
      <c r="A775" s="73">
        <v>421</v>
      </c>
      <c r="B775" s="37" t="s">
        <v>414</v>
      </c>
      <c r="C775" s="72" t="s">
        <v>20</v>
      </c>
      <c r="D775" s="72" t="s">
        <v>20</v>
      </c>
      <c r="E775" s="61">
        <v>35596.879999999997</v>
      </c>
      <c r="F775" s="63" t="s">
        <v>20</v>
      </c>
      <c r="G775" s="63" t="s">
        <v>20</v>
      </c>
    </row>
    <row r="776" spans="1:7" ht="15">
      <c r="A776" s="73">
        <v>4212</v>
      </c>
      <c r="B776" s="37" t="s">
        <v>416</v>
      </c>
      <c r="C776" s="72" t="s">
        <v>20</v>
      </c>
      <c r="D776" s="72" t="s">
        <v>20</v>
      </c>
      <c r="E776" s="61">
        <v>35596.879999999997</v>
      </c>
      <c r="F776" s="63" t="s">
        <v>20</v>
      </c>
      <c r="G776" s="63" t="s">
        <v>20</v>
      </c>
    </row>
    <row r="777" spans="1:7" ht="60">
      <c r="A777" s="67" t="s">
        <v>558</v>
      </c>
      <c r="B777" s="68" t="s">
        <v>559</v>
      </c>
      <c r="C777" s="70">
        <v>6957.5</v>
      </c>
      <c r="D777" s="70">
        <v>0</v>
      </c>
      <c r="E777" s="70">
        <v>0</v>
      </c>
      <c r="F777" s="58">
        <f t="shared" ref="F777:F783" si="44">(E777/C777)*100</f>
        <v>0</v>
      </c>
      <c r="G777" s="58">
        <v>0</v>
      </c>
    </row>
    <row r="778" spans="1:7" ht="45">
      <c r="A778" s="73"/>
      <c r="B778" s="37" t="s">
        <v>432</v>
      </c>
      <c r="C778" s="61">
        <v>6957.5</v>
      </c>
      <c r="D778" s="72">
        <v>0</v>
      </c>
      <c r="E778" s="61">
        <v>0</v>
      </c>
      <c r="F778" s="63">
        <f t="shared" si="44"/>
        <v>0</v>
      </c>
      <c r="G778" s="63">
        <v>0</v>
      </c>
    </row>
    <row r="779" spans="1:7" ht="30">
      <c r="A779" s="99" t="s">
        <v>526</v>
      </c>
      <c r="B779" s="77" t="s">
        <v>531</v>
      </c>
      <c r="C779" s="72">
        <v>6957.5</v>
      </c>
      <c r="D779" s="72">
        <v>0</v>
      </c>
      <c r="E779" s="61">
        <v>0</v>
      </c>
      <c r="F779" s="63">
        <f t="shared" si="44"/>
        <v>0</v>
      </c>
      <c r="G779" s="63">
        <v>0</v>
      </c>
    </row>
    <row r="780" spans="1:7" ht="30">
      <c r="A780" s="73">
        <v>4</v>
      </c>
      <c r="B780" s="100" t="s">
        <v>413</v>
      </c>
      <c r="C780" s="72">
        <v>6957.5</v>
      </c>
      <c r="D780" s="72">
        <v>0</v>
      </c>
      <c r="E780" s="61">
        <v>0</v>
      </c>
      <c r="F780" s="63">
        <f t="shared" si="44"/>
        <v>0</v>
      </c>
      <c r="G780" s="63">
        <v>0</v>
      </c>
    </row>
    <row r="781" spans="1:7" ht="30">
      <c r="A781" s="73">
        <v>42</v>
      </c>
      <c r="B781" s="37" t="s">
        <v>413</v>
      </c>
      <c r="C781" s="72">
        <v>6957.5</v>
      </c>
      <c r="D781" s="72">
        <v>0</v>
      </c>
      <c r="E781" s="61">
        <v>0</v>
      </c>
      <c r="F781" s="63">
        <f t="shared" si="44"/>
        <v>0</v>
      </c>
      <c r="G781" s="63">
        <v>0</v>
      </c>
    </row>
    <row r="782" spans="1:7" ht="15">
      <c r="A782" s="73">
        <v>421</v>
      </c>
      <c r="B782" s="37" t="s">
        <v>414</v>
      </c>
      <c r="C782" s="72">
        <v>6957.5</v>
      </c>
      <c r="D782" s="72" t="s">
        <v>20</v>
      </c>
      <c r="E782" s="61">
        <v>0</v>
      </c>
      <c r="F782" s="63">
        <f t="shared" si="44"/>
        <v>0</v>
      </c>
      <c r="G782" s="63" t="s">
        <v>20</v>
      </c>
    </row>
    <row r="783" spans="1:7" ht="15">
      <c r="A783" s="73">
        <v>4212</v>
      </c>
      <c r="B783" s="37" t="s">
        <v>416</v>
      </c>
      <c r="C783" s="72">
        <v>6957.5</v>
      </c>
      <c r="D783" s="72" t="s">
        <v>20</v>
      </c>
      <c r="E783" s="61">
        <v>0</v>
      </c>
      <c r="F783" s="63">
        <f t="shared" si="44"/>
        <v>0</v>
      </c>
      <c r="G783" s="63" t="s">
        <v>20</v>
      </c>
    </row>
    <row r="784" spans="1:7" ht="75">
      <c r="A784" s="67" t="s">
        <v>560</v>
      </c>
      <c r="B784" s="68" t="s">
        <v>561</v>
      </c>
      <c r="C784" s="70">
        <v>0</v>
      </c>
      <c r="D784" s="70">
        <v>172470.38</v>
      </c>
      <c r="E784" s="70">
        <v>175720.38</v>
      </c>
      <c r="F784" s="58">
        <v>0</v>
      </c>
      <c r="G784" s="58">
        <f t="shared" ref="G784:G789" si="45">(E784/D784)*100</f>
        <v>101.88438153844154</v>
      </c>
    </row>
    <row r="785" spans="1:7" ht="45">
      <c r="A785" s="73"/>
      <c r="B785" s="37" t="s">
        <v>432</v>
      </c>
      <c r="C785" s="72">
        <v>0</v>
      </c>
      <c r="D785" s="72">
        <v>172470.38</v>
      </c>
      <c r="E785" s="61">
        <v>175720.38</v>
      </c>
      <c r="F785" s="63">
        <v>0</v>
      </c>
      <c r="G785" s="63">
        <f t="shared" si="45"/>
        <v>101.88438153844154</v>
      </c>
    </row>
    <row r="786" spans="1:7" ht="15">
      <c r="A786" s="101" t="s">
        <v>526</v>
      </c>
      <c r="B786" s="102" t="s">
        <v>527</v>
      </c>
      <c r="C786" s="61">
        <v>0</v>
      </c>
      <c r="D786" s="61">
        <v>139110</v>
      </c>
      <c r="E786" s="61">
        <v>139110</v>
      </c>
      <c r="F786" s="63">
        <v>0</v>
      </c>
      <c r="G786" s="63">
        <f t="shared" si="45"/>
        <v>100</v>
      </c>
    </row>
    <row r="787" spans="1:7" ht="15">
      <c r="A787" s="101" t="s">
        <v>326</v>
      </c>
      <c r="B787" s="77" t="s">
        <v>327</v>
      </c>
      <c r="C787" s="61">
        <v>0</v>
      </c>
      <c r="D787" s="61">
        <v>33360.379999999997</v>
      </c>
      <c r="E787" s="61">
        <v>36610.379999999997</v>
      </c>
      <c r="F787" s="63">
        <v>0</v>
      </c>
      <c r="G787" s="63">
        <f t="shared" si="45"/>
        <v>109.74209526390285</v>
      </c>
    </row>
    <row r="788" spans="1:7" ht="30">
      <c r="A788" s="103">
        <v>4</v>
      </c>
      <c r="B788" s="100" t="s">
        <v>412</v>
      </c>
      <c r="C788" s="104">
        <v>0</v>
      </c>
      <c r="D788" s="104">
        <v>172470.38</v>
      </c>
      <c r="E788" s="61">
        <v>175720.38</v>
      </c>
      <c r="F788" s="63">
        <v>0</v>
      </c>
      <c r="G788" s="63">
        <f t="shared" si="45"/>
        <v>101.88438153844154</v>
      </c>
    </row>
    <row r="789" spans="1:7" ht="30">
      <c r="A789" s="73">
        <v>42</v>
      </c>
      <c r="B789" s="37" t="s">
        <v>413</v>
      </c>
      <c r="C789" s="72">
        <v>0</v>
      </c>
      <c r="D789" s="72">
        <v>172470.38</v>
      </c>
      <c r="E789" s="61">
        <v>175720.38</v>
      </c>
      <c r="F789" s="63">
        <v>0</v>
      </c>
      <c r="G789" s="63">
        <f t="shared" si="45"/>
        <v>101.88438153844154</v>
      </c>
    </row>
    <row r="790" spans="1:7" ht="15">
      <c r="A790" s="73">
        <v>421</v>
      </c>
      <c r="B790" s="37" t="s">
        <v>414</v>
      </c>
      <c r="C790" s="72">
        <v>0</v>
      </c>
      <c r="D790" s="72" t="s">
        <v>20</v>
      </c>
      <c r="E790" s="61">
        <v>175720.38</v>
      </c>
      <c r="F790" s="63">
        <v>0</v>
      </c>
      <c r="G790" s="63" t="s">
        <v>20</v>
      </c>
    </row>
    <row r="791" spans="1:7" ht="75">
      <c r="A791" s="67" t="s">
        <v>562</v>
      </c>
      <c r="B791" s="68" t="s">
        <v>563</v>
      </c>
      <c r="C791" s="70">
        <v>30152.94</v>
      </c>
      <c r="D791" s="70">
        <v>0</v>
      </c>
      <c r="E791" s="70">
        <v>0</v>
      </c>
      <c r="F791" s="58">
        <f t="shared" ref="F791:F819" si="46">(E791/C791)*100</f>
        <v>0</v>
      </c>
      <c r="G791" s="58">
        <v>0</v>
      </c>
    </row>
    <row r="792" spans="1:7" ht="45">
      <c r="A792" s="73"/>
      <c r="B792" s="37" t="s">
        <v>432</v>
      </c>
      <c r="C792" s="61">
        <v>30152.94</v>
      </c>
      <c r="D792" s="72">
        <v>0</v>
      </c>
      <c r="E792" s="72">
        <v>0</v>
      </c>
      <c r="F792" s="63">
        <f t="shared" si="46"/>
        <v>0</v>
      </c>
      <c r="G792" s="63">
        <v>0</v>
      </c>
    </row>
    <row r="793" spans="1:7" ht="15">
      <c r="A793" s="101" t="s">
        <v>526</v>
      </c>
      <c r="B793" s="102" t="s">
        <v>527</v>
      </c>
      <c r="C793" s="61">
        <v>30152.94</v>
      </c>
      <c r="D793" s="61">
        <v>0</v>
      </c>
      <c r="E793" s="61">
        <v>0</v>
      </c>
      <c r="F793" s="63">
        <f t="shared" si="46"/>
        <v>0</v>
      </c>
      <c r="G793" s="63">
        <v>0</v>
      </c>
    </row>
    <row r="794" spans="1:7" ht="30">
      <c r="A794" s="103">
        <v>4</v>
      </c>
      <c r="B794" s="100" t="s">
        <v>412</v>
      </c>
      <c r="C794" s="61">
        <v>30152.94</v>
      </c>
      <c r="D794" s="104">
        <v>0</v>
      </c>
      <c r="E794" s="104">
        <v>0</v>
      </c>
      <c r="F794" s="63">
        <f t="shared" si="46"/>
        <v>0</v>
      </c>
      <c r="G794" s="63">
        <v>0</v>
      </c>
    </row>
    <row r="795" spans="1:7" ht="30">
      <c r="A795" s="73">
        <v>42</v>
      </c>
      <c r="B795" s="37" t="s">
        <v>413</v>
      </c>
      <c r="C795" s="61">
        <v>30152.94</v>
      </c>
      <c r="D795" s="72">
        <v>0</v>
      </c>
      <c r="E795" s="72">
        <v>0</v>
      </c>
      <c r="F795" s="63">
        <f t="shared" si="46"/>
        <v>0</v>
      </c>
      <c r="G795" s="63">
        <v>0</v>
      </c>
    </row>
    <row r="796" spans="1:7" ht="15">
      <c r="A796" s="73">
        <v>421</v>
      </c>
      <c r="B796" s="37" t="s">
        <v>414</v>
      </c>
      <c r="C796" s="61">
        <v>30152.94</v>
      </c>
      <c r="D796" s="72" t="s">
        <v>20</v>
      </c>
      <c r="E796" s="72">
        <v>0</v>
      </c>
      <c r="F796" s="63">
        <f t="shared" si="46"/>
        <v>0</v>
      </c>
      <c r="G796" s="63" t="s">
        <v>20</v>
      </c>
    </row>
    <row r="797" spans="1:7" ht="15">
      <c r="A797" s="73">
        <v>4214</v>
      </c>
      <c r="B797" s="37" t="s">
        <v>538</v>
      </c>
      <c r="C797" s="61">
        <v>30152.94</v>
      </c>
      <c r="D797" s="72" t="s">
        <v>20</v>
      </c>
      <c r="E797" s="72">
        <v>0</v>
      </c>
      <c r="F797" s="63">
        <f t="shared" si="46"/>
        <v>0</v>
      </c>
      <c r="G797" s="63" t="s">
        <v>20</v>
      </c>
    </row>
    <row r="798" spans="1:7" ht="28.5">
      <c r="A798" s="53" t="s">
        <v>564</v>
      </c>
      <c r="B798" s="22" t="s">
        <v>565</v>
      </c>
      <c r="C798" s="54">
        <v>74081.100000000006</v>
      </c>
      <c r="D798" s="54">
        <v>85500</v>
      </c>
      <c r="E798" s="54">
        <f>E799+E806+E813+E820</f>
        <v>76741.159999999989</v>
      </c>
      <c r="F798" s="79">
        <f t="shared" si="46"/>
        <v>103.5907404182713</v>
      </c>
      <c r="G798" s="79">
        <f t="shared" ref="G798:G803" si="47">(E798/D798)*100</f>
        <v>89.755742690058469</v>
      </c>
    </row>
    <row r="799" spans="1:7" ht="45">
      <c r="A799" s="56" t="s">
        <v>566</v>
      </c>
      <c r="B799" s="57" t="s">
        <v>567</v>
      </c>
      <c r="C799" s="58">
        <v>2750</v>
      </c>
      <c r="D799" s="58">
        <v>3000</v>
      </c>
      <c r="E799" s="58">
        <v>3000</v>
      </c>
      <c r="F799" s="58">
        <f t="shared" si="46"/>
        <v>109.09090909090908</v>
      </c>
      <c r="G799" s="58">
        <f t="shared" si="47"/>
        <v>100</v>
      </c>
    </row>
    <row r="800" spans="1:7" ht="15">
      <c r="A800" s="59" t="s">
        <v>326</v>
      </c>
      <c r="B800" s="19" t="s">
        <v>327</v>
      </c>
      <c r="C800" s="60">
        <v>2750</v>
      </c>
      <c r="D800" s="60">
        <v>3000</v>
      </c>
      <c r="E800" s="60">
        <v>3000</v>
      </c>
      <c r="F800" s="63">
        <f t="shared" si="46"/>
        <v>109.09090909090908</v>
      </c>
      <c r="G800" s="63">
        <f t="shared" si="47"/>
        <v>100</v>
      </c>
    </row>
    <row r="801" spans="1:7" ht="30">
      <c r="A801" s="64"/>
      <c r="B801" s="19" t="s">
        <v>568</v>
      </c>
      <c r="C801" s="60">
        <v>2750</v>
      </c>
      <c r="D801" s="60">
        <v>3000</v>
      </c>
      <c r="E801" s="60">
        <v>3000</v>
      </c>
      <c r="F801" s="63">
        <f t="shared" si="46"/>
        <v>109.09090909090908</v>
      </c>
      <c r="G801" s="63">
        <f t="shared" si="47"/>
        <v>100</v>
      </c>
    </row>
    <row r="802" spans="1:7" ht="15">
      <c r="A802" s="65">
        <v>3</v>
      </c>
      <c r="B802" s="19" t="s">
        <v>335</v>
      </c>
      <c r="C802" s="60">
        <v>2750</v>
      </c>
      <c r="D802" s="60">
        <v>3000</v>
      </c>
      <c r="E802" s="60">
        <v>3000</v>
      </c>
      <c r="F802" s="63">
        <f t="shared" si="46"/>
        <v>109.09090909090908</v>
      </c>
      <c r="G802" s="63">
        <f t="shared" si="47"/>
        <v>100</v>
      </c>
    </row>
    <row r="803" spans="1:7" ht="15">
      <c r="A803" s="65">
        <v>32</v>
      </c>
      <c r="B803" s="19" t="s">
        <v>330</v>
      </c>
      <c r="C803" s="60">
        <v>2750</v>
      </c>
      <c r="D803" s="60">
        <v>3000</v>
      </c>
      <c r="E803" s="60">
        <v>3000</v>
      </c>
      <c r="F803" s="63">
        <f t="shared" si="46"/>
        <v>109.09090909090908</v>
      </c>
      <c r="G803" s="63">
        <f t="shared" si="47"/>
        <v>100</v>
      </c>
    </row>
    <row r="804" spans="1:7" ht="15">
      <c r="A804" s="65">
        <v>323</v>
      </c>
      <c r="B804" s="19" t="s">
        <v>377</v>
      </c>
      <c r="C804" s="60">
        <v>2750</v>
      </c>
      <c r="D804" s="60" t="s">
        <v>20</v>
      </c>
      <c r="E804" s="60">
        <v>3000</v>
      </c>
      <c r="F804" s="63">
        <f t="shared" si="46"/>
        <v>109.09090909090908</v>
      </c>
      <c r="G804" s="63" t="s">
        <v>20</v>
      </c>
    </row>
    <row r="805" spans="1:7" ht="15">
      <c r="A805" s="65">
        <v>3233</v>
      </c>
      <c r="B805" s="19" t="s">
        <v>380</v>
      </c>
      <c r="C805" s="60">
        <v>2750</v>
      </c>
      <c r="D805" s="60" t="s">
        <v>20</v>
      </c>
      <c r="E805" s="60">
        <v>3000</v>
      </c>
      <c r="F805" s="63">
        <f t="shared" si="46"/>
        <v>109.09090909090908</v>
      </c>
      <c r="G805" s="63" t="s">
        <v>20</v>
      </c>
    </row>
    <row r="806" spans="1:7" ht="45">
      <c r="A806" s="56" t="s">
        <v>569</v>
      </c>
      <c r="B806" s="57" t="s">
        <v>570</v>
      </c>
      <c r="C806" s="58">
        <v>66545.47</v>
      </c>
      <c r="D806" s="58">
        <v>80000</v>
      </c>
      <c r="E806" s="58">
        <v>73321.039999999994</v>
      </c>
      <c r="F806" s="58">
        <f t="shared" si="46"/>
        <v>110.18186512169798</v>
      </c>
      <c r="G806" s="58">
        <f>(E806/D806)*100</f>
        <v>91.651299999999992</v>
      </c>
    </row>
    <row r="807" spans="1:7" ht="15">
      <c r="A807" s="59" t="s">
        <v>326</v>
      </c>
      <c r="B807" s="19" t="s">
        <v>327</v>
      </c>
      <c r="C807" s="60">
        <v>66545.47</v>
      </c>
      <c r="D807" s="60">
        <v>80000</v>
      </c>
      <c r="E807" s="63">
        <v>73321.039999999994</v>
      </c>
      <c r="F807" s="63">
        <f t="shared" si="46"/>
        <v>110.18186512169798</v>
      </c>
      <c r="G807" s="63">
        <f>(E807/D807)*100</f>
        <v>91.651299999999992</v>
      </c>
    </row>
    <row r="808" spans="1:7" ht="30">
      <c r="A808" s="64" t="s">
        <v>571</v>
      </c>
      <c r="B808" s="19" t="s">
        <v>568</v>
      </c>
      <c r="C808" s="60">
        <v>66545.47</v>
      </c>
      <c r="D808" s="60">
        <v>80000</v>
      </c>
      <c r="E808" s="63">
        <v>73321.039999999994</v>
      </c>
      <c r="F808" s="63">
        <f t="shared" si="46"/>
        <v>110.18186512169798</v>
      </c>
      <c r="G808" s="63">
        <f>(E808/D808)*100</f>
        <v>91.651299999999992</v>
      </c>
    </row>
    <row r="809" spans="1:7" ht="15">
      <c r="A809" s="65">
        <v>3</v>
      </c>
      <c r="B809" s="19" t="s">
        <v>335</v>
      </c>
      <c r="C809" s="60">
        <v>66545.47</v>
      </c>
      <c r="D809" s="60">
        <v>80000</v>
      </c>
      <c r="E809" s="63">
        <v>73321.039999999994</v>
      </c>
      <c r="F809" s="63">
        <f t="shared" si="46"/>
        <v>110.18186512169798</v>
      </c>
      <c r="G809" s="63">
        <f>(E809/D809)*100</f>
        <v>91.651299999999992</v>
      </c>
    </row>
    <row r="810" spans="1:7" ht="15">
      <c r="A810" s="65">
        <v>38</v>
      </c>
      <c r="B810" s="19" t="s">
        <v>336</v>
      </c>
      <c r="C810" s="60">
        <v>66545.47</v>
      </c>
      <c r="D810" s="60">
        <v>80000</v>
      </c>
      <c r="E810" s="63">
        <v>73321.039999999994</v>
      </c>
      <c r="F810" s="63">
        <f t="shared" si="46"/>
        <v>110.18186512169798</v>
      </c>
      <c r="G810" s="63">
        <f>(E810/D810)*100</f>
        <v>91.651299999999992</v>
      </c>
    </row>
    <row r="811" spans="1:7" ht="15">
      <c r="A811" s="65">
        <v>381</v>
      </c>
      <c r="B811" s="19" t="s">
        <v>337</v>
      </c>
      <c r="C811" s="60">
        <v>66545.47</v>
      </c>
      <c r="D811" s="60" t="s">
        <v>20</v>
      </c>
      <c r="E811" s="63">
        <v>73321.039999999994</v>
      </c>
      <c r="F811" s="63">
        <f t="shared" si="46"/>
        <v>110.18186512169798</v>
      </c>
      <c r="G811" s="63" t="s">
        <v>20</v>
      </c>
    </row>
    <row r="812" spans="1:7" ht="15">
      <c r="A812" s="65">
        <v>3811</v>
      </c>
      <c r="B812" s="19" t="s">
        <v>338</v>
      </c>
      <c r="C812" s="60">
        <v>66545.47</v>
      </c>
      <c r="D812" s="60" t="s">
        <v>20</v>
      </c>
      <c r="E812" s="63">
        <v>73321.039999999994</v>
      </c>
      <c r="F812" s="63">
        <f t="shared" si="46"/>
        <v>110.18186512169798</v>
      </c>
      <c r="G812" s="63" t="s">
        <v>20</v>
      </c>
    </row>
    <row r="813" spans="1:7" ht="30">
      <c r="A813" s="56" t="s">
        <v>572</v>
      </c>
      <c r="B813" s="57" t="s">
        <v>573</v>
      </c>
      <c r="C813" s="58">
        <v>4785.63</v>
      </c>
      <c r="D813" s="58">
        <v>0</v>
      </c>
      <c r="E813" s="58">
        <v>0</v>
      </c>
      <c r="F813" s="58">
        <f t="shared" si="46"/>
        <v>0</v>
      </c>
      <c r="G813" s="58">
        <v>0</v>
      </c>
    </row>
    <row r="814" spans="1:7" ht="14.25" customHeight="1">
      <c r="A814" s="59" t="s">
        <v>326</v>
      </c>
      <c r="B814" s="19" t="s">
        <v>327</v>
      </c>
      <c r="C814" s="60">
        <v>4785.63</v>
      </c>
      <c r="D814" s="60">
        <v>0</v>
      </c>
      <c r="E814" s="60">
        <v>0</v>
      </c>
      <c r="F814" s="63">
        <f t="shared" si="46"/>
        <v>0</v>
      </c>
      <c r="G814" s="63">
        <v>0</v>
      </c>
    </row>
    <row r="815" spans="1:7" ht="30">
      <c r="A815" s="64"/>
      <c r="B815" s="19" t="s">
        <v>574</v>
      </c>
      <c r="C815" s="60">
        <v>4785.63</v>
      </c>
      <c r="D815" s="60">
        <v>0</v>
      </c>
      <c r="E815" s="60">
        <v>0</v>
      </c>
      <c r="F815" s="63">
        <f t="shared" si="46"/>
        <v>0</v>
      </c>
      <c r="G815" s="63">
        <v>0</v>
      </c>
    </row>
    <row r="816" spans="1:7" ht="15">
      <c r="A816" s="65">
        <v>3</v>
      </c>
      <c r="B816" s="19" t="s">
        <v>335</v>
      </c>
      <c r="C816" s="60">
        <v>4785.63</v>
      </c>
      <c r="D816" s="60">
        <v>0</v>
      </c>
      <c r="E816" s="60">
        <v>0</v>
      </c>
      <c r="F816" s="63">
        <f t="shared" si="46"/>
        <v>0</v>
      </c>
      <c r="G816" s="63">
        <v>0</v>
      </c>
    </row>
    <row r="817" spans="1:7" ht="15">
      <c r="A817" s="65">
        <v>38</v>
      </c>
      <c r="B817" s="19" t="s">
        <v>336</v>
      </c>
      <c r="C817" s="60">
        <v>4785.63</v>
      </c>
      <c r="D817" s="60">
        <v>0</v>
      </c>
      <c r="E817" s="60">
        <v>0</v>
      </c>
      <c r="F817" s="63">
        <f t="shared" si="46"/>
        <v>0</v>
      </c>
      <c r="G817" s="63">
        <v>0</v>
      </c>
    </row>
    <row r="818" spans="1:7" ht="15">
      <c r="A818" s="65">
        <v>381</v>
      </c>
      <c r="B818" s="19" t="s">
        <v>337</v>
      </c>
      <c r="C818" s="60">
        <v>4785.63</v>
      </c>
      <c r="D818" s="60" t="s">
        <v>20</v>
      </c>
      <c r="E818" s="60">
        <v>0</v>
      </c>
      <c r="F818" s="63">
        <f t="shared" si="46"/>
        <v>0</v>
      </c>
      <c r="G818" s="63" t="s">
        <v>20</v>
      </c>
    </row>
    <row r="819" spans="1:7" ht="15">
      <c r="A819" s="65">
        <v>3811</v>
      </c>
      <c r="B819" s="19" t="s">
        <v>338</v>
      </c>
      <c r="C819" s="60">
        <v>4785.63</v>
      </c>
      <c r="D819" s="60" t="s">
        <v>20</v>
      </c>
      <c r="E819" s="60">
        <v>0</v>
      </c>
      <c r="F819" s="63">
        <f t="shared" si="46"/>
        <v>0</v>
      </c>
      <c r="G819" s="63" t="s">
        <v>20</v>
      </c>
    </row>
    <row r="820" spans="1:7" ht="54" customHeight="1">
      <c r="A820" s="67" t="s">
        <v>575</v>
      </c>
      <c r="B820" s="68" t="s">
        <v>576</v>
      </c>
      <c r="C820" s="69" t="s">
        <v>20</v>
      </c>
      <c r="D820" s="70">
        <v>2500</v>
      </c>
      <c r="E820" s="70">
        <v>420.12</v>
      </c>
      <c r="F820" s="58" t="s">
        <v>20</v>
      </c>
      <c r="G820" s="58">
        <f>(E820/D820)*100</f>
        <v>16.8048</v>
      </c>
    </row>
    <row r="821" spans="1:7" ht="15">
      <c r="A821" s="71" t="s">
        <v>326</v>
      </c>
      <c r="B821" s="37" t="s">
        <v>327</v>
      </c>
      <c r="C821" s="72" t="s">
        <v>20</v>
      </c>
      <c r="D821" s="72">
        <v>2500</v>
      </c>
      <c r="E821" s="61">
        <v>420.12</v>
      </c>
      <c r="F821" s="63" t="s">
        <v>20</v>
      </c>
      <c r="G821" s="63">
        <f>(E821/D821)*100</f>
        <v>16.8048</v>
      </c>
    </row>
    <row r="822" spans="1:7" ht="30">
      <c r="A822" s="105"/>
      <c r="B822" s="37" t="s">
        <v>568</v>
      </c>
      <c r="C822" s="72" t="s">
        <v>20</v>
      </c>
      <c r="D822" s="72">
        <v>2500</v>
      </c>
      <c r="E822" s="61">
        <v>420.12</v>
      </c>
      <c r="F822" s="63" t="s">
        <v>20</v>
      </c>
      <c r="G822" s="63">
        <f>(E822/D822)*100</f>
        <v>16.8048</v>
      </c>
    </row>
    <row r="823" spans="1:7" ht="15">
      <c r="A823" s="73">
        <v>3</v>
      </c>
      <c r="B823" s="37" t="s">
        <v>335</v>
      </c>
      <c r="C823" s="72" t="s">
        <v>20</v>
      </c>
      <c r="D823" s="72">
        <v>2500</v>
      </c>
      <c r="E823" s="61">
        <v>420.12</v>
      </c>
      <c r="F823" s="63" t="s">
        <v>20</v>
      </c>
      <c r="G823" s="63">
        <f>(E823/D823)*100</f>
        <v>16.8048</v>
      </c>
    </row>
    <row r="824" spans="1:7" ht="15">
      <c r="A824" s="73">
        <v>32</v>
      </c>
      <c r="B824" s="37" t="s">
        <v>330</v>
      </c>
      <c r="C824" s="72" t="s">
        <v>20</v>
      </c>
      <c r="D824" s="72">
        <v>2500</v>
      </c>
      <c r="E824" s="61">
        <v>420.12</v>
      </c>
      <c r="F824" s="63" t="s">
        <v>20</v>
      </c>
      <c r="G824" s="63">
        <f>(E824/D824)*100</f>
        <v>16.8048</v>
      </c>
    </row>
    <row r="825" spans="1:7" ht="15">
      <c r="A825" s="73">
        <v>323</v>
      </c>
      <c r="B825" s="37" t="s">
        <v>377</v>
      </c>
      <c r="C825" s="72" t="s">
        <v>20</v>
      </c>
      <c r="D825" s="72" t="s">
        <v>20</v>
      </c>
      <c r="E825" s="61">
        <v>420.12</v>
      </c>
      <c r="F825" s="63" t="s">
        <v>20</v>
      </c>
      <c r="G825" s="63" t="s">
        <v>20</v>
      </c>
    </row>
    <row r="826" spans="1:7" ht="15">
      <c r="A826" s="73">
        <v>3239</v>
      </c>
      <c r="B826" s="37" t="s">
        <v>386</v>
      </c>
      <c r="C826" s="72" t="s">
        <v>20</v>
      </c>
      <c r="D826" s="72" t="s">
        <v>20</v>
      </c>
      <c r="E826" s="61">
        <v>420.12</v>
      </c>
      <c r="F826" s="63" t="s">
        <v>20</v>
      </c>
      <c r="G826" s="63" t="s">
        <v>20</v>
      </c>
    </row>
    <row r="827" spans="1:7" ht="28.5">
      <c r="A827" s="53" t="s">
        <v>577</v>
      </c>
      <c r="B827" s="22" t="s">
        <v>578</v>
      </c>
      <c r="C827" s="54">
        <v>101201.88</v>
      </c>
      <c r="D827" s="54">
        <v>73000</v>
      </c>
      <c r="E827" s="54">
        <f>E828+E835</f>
        <v>74123.490000000005</v>
      </c>
      <c r="F827" s="79">
        <f t="shared" ref="F827:F834" si="48">(E827/C827)*100</f>
        <v>73.243194691640113</v>
      </c>
      <c r="G827" s="79">
        <f t="shared" ref="G827:G832" si="49">(E827/D827)*100</f>
        <v>101.53902739726028</v>
      </c>
    </row>
    <row r="828" spans="1:7" ht="30">
      <c r="A828" s="56" t="s">
        <v>579</v>
      </c>
      <c r="B828" s="57" t="s">
        <v>580</v>
      </c>
      <c r="C828" s="58">
        <v>101201.88</v>
      </c>
      <c r="D828" s="58">
        <v>60000</v>
      </c>
      <c r="E828" s="58">
        <v>60000</v>
      </c>
      <c r="F828" s="58">
        <f t="shared" si="48"/>
        <v>59.287436162253101</v>
      </c>
      <c r="G828" s="58">
        <f t="shared" si="49"/>
        <v>100</v>
      </c>
    </row>
    <row r="829" spans="1:7" ht="15">
      <c r="A829" s="59" t="s">
        <v>326</v>
      </c>
      <c r="B829" s="19" t="s">
        <v>327</v>
      </c>
      <c r="C829" s="60">
        <v>101201.88</v>
      </c>
      <c r="D829" s="98">
        <v>60000</v>
      </c>
      <c r="E829" s="60">
        <v>60000</v>
      </c>
      <c r="F829" s="63">
        <f t="shared" si="48"/>
        <v>59.287436162253101</v>
      </c>
      <c r="G829" s="63">
        <f t="shared" si="49"/>
        <v>100</v>
      </c>
    </row>
    <row r="830" spans="1:7" ht="30">
      <c r="A830" s="92"/>
      <c r="B830" s="19" t="s">
        <v>574</v>
      </c>
      <c r="C830" s="60">
        <v>101201.88</v>
      </c>
      <c r="D830" s="98">
        <v>60000</v>
      </c>
      <c r="E830" s="60">
        <v>60000</v>
      </c>
      <c r="F830" s="63">
        <f t="shared" si="48"/>
        <v>59.287436162253101</v>
      </c>
      <c r="G830" s="63">
        <f t="shared" si="49"/>
        <v>100</v>
      </c>
    </row>
    <row r="831" spans="1:7" ht="15">
      <c r="A831" s="65">
        <v>3</v>
      </c>
      <c r="B831" s="19" t="s">
        <v>335</v>
      </c>
      <c r="C831" s="60">
        <v>101201.88</v>
      </c>
      <c r="D831" s="98">
        <v>60000</v>
      </c>
      <c r="E831" s="60">
        <v>60000</v>
      </c>
      <c r="F831" s="63">
        <f t="shared" si="48"/>
        <v>59.287436162253101</v>
      </c>
      <c r="G831" s="63">
        <f t="shared" si="49"/>
        <v>100</v>
      </c>
    </row>
    <row r="832" spans="1:7" ht="15">
      <c r="A832" s="65">
        <v>38</v>
      </c>
      <c r="B832" s="19" t="s">
        <v>336</v>
      </c>
      <c r="C832" s="60">
        <v>101201.88</v>
      </c>
      <c r="D832" s="98">
        <v>60000</v>
      </c>
      <c r="E832" s="60">
        <v>60000</v>
      </c>
      <c r="F832" s="63">
        <f t="shared" si="48"/>
        <v>59.287436162253101</v>
      </c>
      <c r="G832" s="63">
        <f t="shared" si="49"/>
        <v>100</v>
      </c>
    </row>
    <row r="833" spans="1:7" ht="15">
      <c r="A833" s="65">
        <v>381</v>
      </c>
      <c r="B833" s="19" t="s">
        <v>337</v>
      </c>
      <c r="C833" s="60">
        <v>101201.88</v>
      </c>
      <c r="D833" s="60" t="s">
        <v>20</v>
      </c>
      <c r="E833" s="60">
        <v>60000</v>
      </c>
      <c r="F833" s="63">
        <f t="shared" si="48"/>
        <v>59.287436162253101</v>
      </c>
      <c r="G833" s="63" t="s">
        <v>20</v>
      </c>
    </row>
    <row r="834" spans="1:7" ht="15">
      <c r="A834" s="65">
        <v>3811</v>
      </c>
      <c r="B834" s="19" t="s">
        <v>338</v>
      </c>
      <c r="C834" s="60">
        <v>101201.88</v>
      </c>
      <c r="D834" s="60" t="s">
        <v>20</v>
      </c>
      <c r="E834" s="60">
        <v>60000</v>
      </c>
      <c r="F834" s="63">
        <f t="shared" si="48"/>
        <v>59.287436162253101</v>
      </c>
      <c r="G834" s="63" t="s">
        <v>20</v>
      </c>
    </row>
    <row r="835" spans="1:7" ht="51" customHeight="1">
      <c r="A835" s="56" t="s">
        <v>581</v>
      </c>
      <c r="B835" s="57" t="s">
        <v>582</v>
      </c>
      <c r="C835" s="58">
        <v>0</v>
      </c>
      <c r="D835" s="58">
        <v>13000</v>
      </c>
      <c r="E835" s="58">
        <v>14123.49</v>
      </c>
      <c r="F835" s="58">
        <v>0</v>
      </c>
      <c r="G835" s="58">
        <f>(E835/D835)*100</f>
        <v>108.64223076923076</v>
      </c>
    </row>
    <row r="836" spans="1:7" ht="15">
      <c r="A836" s="65" t="s">
        <v>326</v>
      </c>
      <c r="B836" s="19" t="s">
        <v>327</v>
      </c>
      <c r="C836" s="60">
        <v>0</v>
      </c>
      <c r="D836" s="60">
        <v>13000</v>
      </c>
      <c r="E836" s="63">
        <v>14123.49</v>
      </c>
      <c r="F836" s="63">
        <v>0</v>
      </c>
      <c r="G836" s="63">
        <f>(E836/D836)*100</f>
        <v>108.64223076923076</v>
      </c>
    </row>
    <row r="837" spans="1:7" ht="30">
      <c r="A837" s="65"/>
      <c r="B837" s="19" t="s">
        <v>583</v>
      </c>
      <c r="C837" s="60">
        <v>0</v>
      </c>
      <c r="D837" s="60">
        <v>13000</v>
      </c>
      <c r="E837" s="63">
        <v>14123.49</v>
      </c>
      <c r="F837" s="63">
        <v>0</v>
      </c>
      <c r="G837" s="63">
        <f>(E837/D837)*100</f>
        <v>108.64223076923076</v>
      </c>
    </row>
    <row r="838" spans="1:7" ht="15">
      <c r="A838" s="65">
        <v>3</v>
      </c>
      <c r="B838" s="19" t="s">
        <v>335</v>
      </c>
      <c r="C838" s="60">
        <v>0</v>
      </c>
      <c r="D838" s="60">
        <v>13000</v>
      </c>
      <c r="E838" s="63">
        <v>14123.49</v>
      </c>
      <c r="F838" s="63">
        <v>0</v>
      </c>
      <c r="G838" s="63">
        <f>(E838/D838)*100</f>
        <v>108.64223076923076</v>
      </c>
    </row>
    <row r="839" spans="1:7" ht="15">
      <c r="A839" s="65">
        <v>32</v>
      </c>
      <c r="B839" s="19" t="s">
        <v>330</v>
      </c>
      <c r="C839" s="60">
        <v>0</v>
      </c>
      <c r="D839" s="60">
        <v>13000</v>
      </c>
      <c r="E839" s="63">
        <v>14123.49</v>
      </c>
      <c r="F839" s="63">
        <v>0</v>
      </c>
      <c r="G839" s="63">
        <f>(E839/D839)*100</f>
        <v>108.64223076923076</v>
      </c>
    </row>
    <row r="840" spans="1:7" ht="15">
      <c r="A840" s="65">
        <v>323</v>
      </c>
      <c r="B840" s="19" t="s">
        <v>377</v>
      </c>
      <c r="C840" s="60">
        <v>0</v>
      </c>
      <c r="D840" s="60" t="s">
        <v>20</v>
      </c>
      <c r="E840" s="63">
        <v>14123.49</v>
      </c>
      <c r="F840" s="63">
        <v>0</v>
      </c>
      <c r="G840" s="63" t="s">
        <v>20</v>
      </c>
    </row>
    <row r="841" spans="1:7" ht="30">
      <c r="A841" s="65">
        <v>3232</v>
      </c>
      <c r="B841" s="19" t="s">
        <v>584</v>
      </c>
      <c r="C841" s="60">
        <v>0</v>
      </c>
      <c r="D841" s="60" t="s">
        <v>20</v>
      </c>
      <c r="E841" s="63">
        <v>14123.49</v>
      </c>
      <c r="F841" s="63">
        <v>0</v>
      </c>
      <c r="G841" s="63" t="s">
        <v>20</v>
      </c>
    </row>
    <row r="842" spans="1:7" ht="42.75">
      <c r="A842" s="53" t="s">
        <v>585</v>
      </c>
      <c r="B842" s="22" t="s">
        <v>586</v>
      </c>
      <c r="C842" s="54">
        <v>4000</v>
      </c>
      <c r="D842" s="54">
        <v>7000</v>
      </c>
      <c r="E842" s="54">
        <v>7000</v>
      </c>
      <c r="F842" s="79">
        <f t="shared" ref="F842:F873" si="50">(E842/C842)*100</f>
        <v>175</v>
      </c>
      <c r="G842" s="79">
        <f t="shared" ref="G842:G847" si="51">(E842/D842)*100</f>
        <v>100</v>
      </c>
    </row>
    <row r="843" spans="1:7" ht="36.75" customHeight="1">
      <c r="A843" s="56" t="s">
        <v>587</v>
      </c>
      <c r="B843" s="57" t="s">
        <v>588</v>
      </c>
      <c r="C843" s="58">
        <v>4000</v>
      </c>
      <c r="D843" s="58">
        <v>7000</v>
      </c>
      <c r="E843" s="58">
        <v>7000</v>
      </c>
      <c r="F843" s="58">
        <f t="shared" si="50"/>
        <v>175</v>
      </c>
      <c r="G843" s="58">
        <f t="shared" si="51"/>
        <v>100</v>
      </c>
    </row>
    <row r="844" spans="1:7" ht="15">
      <c r="A844" s="59" t="s">
        <v>326</v>
      </c>
      <c r="B844" s="19" t="s">
        <v>327</v>
      </c>
      <c r="C844" s="60">
        <v>4000</v>
      </c>
      <c r="D844" s="60">
        <v>7000</v>
      </c>
      <c r="E844" s="60">
        <v>7000</v>
      </c>
      <c r="F844" s="63">
        <f t="shared" si="50"/>
        <v>175</v>
      </c>
      <c r="G844" s="63">
        <f t="shared" si="51"/>
        <v>100</v>
      </c>
    </row>
    <row r="845" spans="1:7" ht="30">
      <c r="A845" s="92"/>
      <c r="B845" s="19" t="s">
        <v>574</v>
      </c>
      <c r="C845" s="60">
        <v>4000</v>
      </c>
      <c r="D845" s="60">
        <v>7000</v>
      </c>
      <c r="E845" s="60">
        <v>7000</v>
      </c>
      <c r="F845" s="63">
        <f t="shared" si="50"/>
        <v>175</v>
      </c>
      <c r="G845" s="63">
        <f t="shared" si="51"/>
        <v>100</v>
      </c>
    </row>
    <row r="846" spans="1:7" ht="15">
      <c r="A846" s="65">
        <v>3</v>
      </c>
      <c r="B846" s="19" t="s">
        <v>335</v>
      </c>
      <c r="C846" s="60">
        <v>4000</v>
      </c>
      <c r="D846" s="60">
        <v>7000</v>
      </c>
      <c r="E846" s="60">
        <v>7000</v>
      </c>
      <c r="F846" s="63">
        <f t="shared" si="50"/>
        <v>175</v>
      </c>
      <c r="G846" s="63">
        <f t="shared" si="51"/>
        <v>100</v>
      </c>
    </row>
    <row r="847" spans="1:7" ht="15">
      <c r="A847" s="65">
        <v>38</v>
      </c>
      <c r="B847" s="19" t="s">
        <v>336</v>
      </c>
      <c r="C847" s="60">
        <v>4000</v>
      </c>
      <c r="D847" s="60">
        <v>7000</v>
      </c>
      <c r="E847" s="60">
        <v>7000</v>
      </c>
      <c r="F847" s="63">
        <f t="shared" si="50"/>
        <v>175</v>
      </c>
      <c r="G847" s="63">
        <f t="shared" si="51"/>
        <v>100</v>
      </c>
    </row>
    <row r="848" spans="1:7" ht="15">
      <c r="A848" s="65">
        <v>381</v>
      </c>
      <c r="B848" s="19" t="s">
        <v>337</v>
      </c>
      <c r="C848" s="60">
        <v>4000</v>
      </c>
      <c r="D848" s="60" t="s">
        <v>20</v>
      </c>
      <c r="E848" s="60">
        <v>7000</v>
      </c>
      <c r="F848" s="63">
        <f t="shared" si="50"/>
        <v>175</v>
      </c>
      <c r="G848" s="63" t="s">
        <v>20</v>
      </c>
    </row>
    <row r="849" spans="1:7" ht="15">
      <c r="A849" s="65">
        <v>3811</v>
      </c>
      <c r="B849" s="19" t="s">
        <v>338</v>
      </c>
      <c r="C849" s="60">
        <v>4000</v>
      </c>
      <c r="D849" s="60" t="s">
        <v>20</v>
      </c>
      <c r="E849" s="60">
        <v>7000</v>
      </c>
      <c r="F849" s="63">
        <f t="shared" si="50"/>
        <v>175</v>
      </c>
      <c r="G849" s="63" t="s">
        <v>20</v>
      </c>
    </row>
    <row r="850" spans="1:7" ht="28.5">
      <c r="A850" s="53" t="s">
        <v>589</v>
      </c>
      <c r="B850" s="22" t="s">
        <v>590</v>
      </c>
      <c r="C850" s="54">
        <v>131218.35</v>
      </c>
      <c r="D850" s="54">
        <v>130000</v>
      </c>
      <c r="E850" s="54">
        <f>E851+E858+E865+E872+E879+E886+E893</f>
        <v>128548.28000000001</v>
      </c>
      <c r="F850" s="79">
        <f t="shared" si="50"/>
        <v>97.965170267725526</v>
      </c>
      <c r="G850" s="79">
        <f t="shared" ref="G850:G855" si="52">(E850/D850)*100</f>
        <v>98.883292307692315</v>
      </c>
    </row>
    <row r="851" spans="1:7" ht="45">
      <c r="A851" s="56" t="s">
        <v>591</v>
      </c>
      <c r="B851" s="57" t="s">
        <v>592</v>
      </c>
      <c r="C851" s="58">
        <v>7049.8</v>
      </c>
      <c r="D851" s="58">
        <v>6000</v>
      </c>
      <c r="E851" s="58">
        <v>5218.6000000000004</v>
      </c>
      <c r="F851" s="58">
        <f t="shared" si="50"/>
        <v>74.024795029646242</v>
      </c>
      <c r="G851" s="58">
        <f t="shared" si="52"/>
        <v>86.976666666666674</v>
      </c>
    </row>
    <row r="852" spans="1:7" ht="15">
      <c r="A852" s="59" t="s">
        <v>326</v>
      </c>
      <c r="B852" s="19" t="s">
        <v>327</v>
      </c>
      <c r="C852" s="60">
        <v>7049.8</v>
      </c>
      <c r="D852" s="60">
        <v>6000</v>
      </c>
      <c r="E852" s="63">
        <v>5218.6000000000004</v>
      </c>
      <c r="F852" s="63">
        <f t="shared" si="50"/>
        <v>74.024795029646242</v>
      </c>
      <c r="G852" s="63">
        <f t="shared" si="52"/>
        <v>86.976666666666674</v>
      </c>
    </row>
    <row r="853" spans="1:7" ht="30">
      <c r="A853" s="64"/>
      <c r="B853" s="19" t="s">
        <v>593</v>
      </c>
      <c r="C853" s="60">
        <v>7049.8</v>
      </c>
      <c r="D853" s="60">
        <v>6000</v>
      </c>
      <c r="E853" s="63">
        <v>5218.6000000000004</v>
      </c>
      <c r="F853" s="63">
        <f t="shared" si="50"/>
        <v>74.024795029646242</v>
      </c>
      <c r="G853" s="63">
        <f t="shared" si="52"/>
        <v>86.976666666666674</v>
      </c>
    </row>
    <row r="854" spans="1:7" ht="15">
      <c r="A854" s="65">
        <v>3</v>
      </c>
      <c r="B854" s="19" t="s">
        <v>335</v>
      </c>
      <c r="C854" s="60">
        <v>7049.8</v>
      </c>
      <c r="D854" s="60">
        <v>6000</v>
      </c>
      <c r="E854" s="63">
        <v>5218.6000000000004</v>
      </c>
      <c r="F854" s="63">
        <f t="shared" si="50"/>
        <v>74.024795029646242</v>
      </c>
      <c r="G854" s="63">
        <f t="shared" si="52"/>
        <v>86.976666666666674</v>
      </c>
    </row>
    <row r="855" spans="1:7" ht="30">
      <c r="A855" s="65">
        <v>37</v>
      </c>
      <c r="B855" s="19" t="s">
        <v>594</v>
      </c>
      <c r="C855" s="60">
        <v>7049.8</v>
      </c>
      <c r="D855" s="60">
        <v>6000</v>
      </c>
      <c r="E855" s="63">
        <v>5218.6000000000004</v>
      </c>
      <c r="F855" s="63">
        <f t="shared" si="50"/>
        <v>74.024795029646242</v>
      </c>
      <c r="G855" s="63">
        <f t="shared" si="52"/>
        <v>86.976666666666674</v>
      </c>
    </row>
    <row r="856" spans="1:7" ht="30">
      <c r="A856" s="65">
        <v>372</v>
      </c>
      <c r="B856" s="19" t="s">
        <v>595</v>
      </c>
      <c r="C856" s="60">
        <v>7049.8</v>
      </c>
      <c r="D856" s="60" t="s">
        <v>20</v>
      </c>
      <c r="E856" s="63">
        <v>5218.6000000000004</v>
      </c>
      <c r="F856" s="63">
        <f t="shared" si="50"/>
        <v>74.024795029646242</v>
      </c>
      <c r="G856" s="63" t="s">
        <v>20</v>
      </c>
    </row>
    <row r="857" spans="1:7" ht="30">
      <c r="A857" s="65">
        <v>3721</v>
      </c>
      <c r="B857" s="19" t="s">
        <v>596</v>
      </c>
      <c r="C857" s="60">
        <v>7049.8</v>
      </c>
      <c r="D857" s="60" t="s">
        <v>20</v>
      </c>
      <c r="E857" s="63">
        <v>5218.6000000000004</v>
      </c>
      <c r="F857" s="63">
        <f t="shared" si="50"/>
        <v>74.024795029646242</v>
      </c>
      <c r="G857" s="63" t="s">
        <v>20</v>
      </c>
    </row>
    <row r="858" spans="1:7" ht="30">
      <c r="A858" s="56" t="s">
        <v>597</v>
      </c>
      <c r="B858" s="57" t="s">
        <v>598</v>
      </c>
      <c r="C858" s="58">
        <v>4800</v>
      </c>
      <c r="D858" s="58">
        <v>17000</v>
      </c>
      <c r="E858" s="58">
        <v>20400</v>
      </c>
      <c r="F858" s="58">
        <f t="shared" si="50"/>
        <v>425</v>
      </c>
      <c r="G858" s="58">
        <f>(E858/D858)*100</f>
        <v>120</v>
      </c>
    </row>
    <row r="859" spans="1:7" ht="15">
      <c r="A859" s="59" t="s">
        <v>326</v>
      </c>
      <c r="B859" s="19" t="s">
        <v>327</v>
      </c>
      <c r="C859" s="60">
        <v>4800</v>
      </c>
      <c r="D859" s="60">
        <v>17000</v>
      </c>
      <c r="E859" s="63">
        <v>20400</v>
      </c>
      <c r="F859" s="63">
        <f t="shared" si="50"/>
        <v>425</v>
      </c>
      <c r="G859" s="63">
        <f>(E859/D859)*100</f>
        <v>120</v>
      </c>
    </row>
    <row r="860" spans="1:7" ht="30">
      <c r="A860" s="92"/>
      <c r="B860" s="19" t="s">
        <v>593</v>
      </c>
      <c r="C860" s="60">
        <v>4800</v>
      </c>
      <c r="D860" s="60">
        <v>17000</v>
      </c>
      <c r="E860" s="63">
        <v>20400</v>
      </c>
      <c r="F860" s="63">
        <f t="shared" si="50"/>
        <v>425</v>
      </c>
      <c r="G860" s="63">
        <f>(E860/D860)*100</f>
        <v>120</v>
      </c>
    </row>
    <row r="861" spans="1:7" ht="15">
      <c r="A861" s="65">
        <v>3</v>
      </c>
      <c r="B861" s="19" t="s">
        <v>335</v>
      </c>
      <c r="C861" s="60">
        <v>4800</v>
      </c>
      <c r="D861" s="60">
        <v>17000</v>
      </c>
      <c r="E861" s="63">
        <v>20400</v>
      </c>
      <c r="F861" s="63">
        <f t="shared" si="50"/>
        <v>425</v>
      </c>
      <c r="G861" s="63">
        <f>(E861/D861)*100</f>
        <v>120</v>
      </c>
    </row>
    <row r="862" spans="1:7" ht="30">
      <c r="A862" s="65">
        <v>37</v>
      </c>
      <c r="B862" s="19" t="s">
        <v>599</v>
      </c>
      <c r="C862" s="60">
        <v>4800</v>
      </c>
      <c r="D862" s="60">
        <v>17000</v>
      </c>
      <c r="E862" s="63">
        <v>20400</v>
      </c>
      <c r="F862" s="63">
        <f t="shared" si="50"/>
        <v>425</v>
      </c>
      <c r="G862" s="63">
        <f>(E862/D862)*100</f>
        <v>120</v>
      </c>
    </row>
    <row r="863" spans="1:7" ht="30">
      <c r="A863" s="65">
        <v>372</v>
      </c>
      <c r="B863" s="19" t="s">
        <v>595</v>
      </c>
      <c r="C863" s="60">
        <v>4800</v>
      </c>
      <c r="D863" s="60" t="s">
        <v>20</v>
      </c>
      <c r="E863" s="63">
        <v>20400</v>
      </c>
      <c r="F863" s="63">
        <f t="shared" si="50"/>
        <v>425</v>
      </c>
      <c r="G863" s="63" t="s">
        <v>20</v>
      </c>
    </row>
    <row r="864" spans="1:7" ht="30">
      <c r="A864" s="65">
        <v>3721</v>
      </c>
      <c r="B864" s="19" t="s">
        <v>596</v>
      </c>
      <c r="C864" s="60">
        <v>4800</v>
      </c>
      <c r="D864" s="60" t="s">
        <v>20</v>
      </c>
      <c r="E864" s="63">
        <v>20400</v>
      </c>
      <c r="F864" s="63">
        <f t="shared" si="50"/>
        <v>425</v>
      </c>
      <c r="G864" s="63" t="s">
        <v>20</v>
      </c>
    </row>
    <row r="865" spans="1:7" ht="39" customHeight="1">
      <c r="A865" s="56" t="s">
        <v>600</v>
      </c>
      <c r="B865" s="57" t="s">
        <v>601</v>
      </c>
      <c r="C865" s="58">
        <v>3513.27</v>
      </c>
      <c r="D865" s="58">
        <v>4500</v>
      </c>
      <c r="E865" s="58">
        <v>3648.87</v>
      </c>
      <c r="F865" s="58">
        <f t="shared" si="50"/>
        <v>103.85965211896608</v>
      </c>
      <c r="G865" s="58">
        <f>(E865/D865)*100</f>
        <v>81.085999999999999</v>
      </c>
    </row>
    <row r="866" spans="1:7" ht="15">
      <c r="A866" s="59" t="s">
        <v>326</v>
      </c>
      <c r="B866" s="19" t="s">
        <v>327</v>
      </c>
      <c r="C866" s="60">
        <v>3513.27</v>
      </c>
      <c r="D866" s="60">
        <v>4500</v>
      </c>
      <c r="E866" s="63">
        <v>3648.87</v>
      </c>
      <c r="F866" s="63">
        <f t="shared" si="50"/>
        <v>103.85965211896608</v>
      </c>
      <c r="G866" s="63">
        <f>(E866/D866)*100</f>
        <v>81.085999999999999</v>
      </c>
    </row>
    <row r="867" spans="1:7" ht="30">
      <c r="A867" s="64"/>
      <c r="B867" s="19" t="s">
        <v>602</v>
      </c>
      <c r="C867" s="60">
        <v>3513.27</v>
      </c>
      <c r="D867" s="60">
        <v>4500</v>
      </c>
      <c r="E867" s="63">
        <v>3648.87</v>
      </c>
      <c r="F867" s="63">
        <f t="shared" si="50"/>
        <v>103.85965211896608</v>
      </c>
      <c r="G867" s="63">
        <f>(E867/D867)*100</f>
        <v>81.085999999999999</v>
      </c>
    </row>
    <row r="868" spans="1:7" ht="15">
      <c r="A868" s="65">
        <v>3</v>
      </c>
      <c r="B868" s="19" t="s">
        <v>335</v>
      </c>
      <c r="C868" s="60">
        <v>3513.27</v>
      </c>
      <c r="D868" s="60">
        <v>4500</v>
      </c>
      <c r="E868" s="63">
        <v>3648.87</v>
      </c>
      <c r="F868" s="63">
        <f t="shared" si="50"/>
        <v>103.85965211896608</v>
      </c>
      <c r="G868" s="63">
        <f>(E868/D868)*100</f>
        <v>81.085999999999999</v>
      </c>
    </row>
    <row r="869" spans="1:7" ht="30">
      <c r="A869" s="65">
        <v>37</v>
      </c>
      <c r="B869" s="19" t="s">
        <v>599</v>
      </c>
      <c r="C869" s="60">
        <v>3513.27</v>
      </c>
      <c r="D869" s="60">
        <v>4500</v>
      </c>
      <c r="E869" s="63">
        <v>3648.87</v>
      </c>
      <c r="F869" s="63">
        <f t="shared" si="50"/>
        <v>103.85965211896608</v>
      </c>
      <c r="G869" s="63">
        <f>(E869/D869)*100</f>
        <v>81.085999999999999</v>
      </c>
    </row>
    <row r="870" spans="1:7" ht="30">
      <c r="A870" s="65">
        <v>372</v>
      </c>
      <c r="B870" s="19" t="s">
        <v>595</v>
      </c>
      <c r="C870" s="60">
        <v>3513.27</v>
      </c>
      <c r="D870" s="60" t="s">
        <v>20</v>
      </c>
      <c r="E870" s="63">
        <v>3648.87</v>
      </c>
      <c r="F870" s="63">
        <f t="shared" si="50"/>
        <v>103.85965211896608</v>
      </c>
      <c r="G870" s="63" t="s">
        <v>20</v>
      </c>
    </row>
    <row r="871" spans="1:7" ht="30">
      <c r="A871" s="65">
        <v>3721</v>
      </c>
      <c r="B871" s="19" t="s">
        <v>596</v>
      </c>
      <c r="C871" s="60">
        <v>3513.27</v>
      </c>
      <c r="D871" s="60" t="s">
        <v>20</v>
      </c>
      <c r="E871" s="63">
        <v>3648.87</v>
      </c>
      <c r="F871" s="63">
        <f t="shared" si="50"/>
        <v>103.85965211896608</v>
      </c>
      <c r="G871" s="63" t="s">
        <v>20</v>
      </c>
    </row>
    <row r="872" spans="1:7" ht="45">
      <c r="A872" s="56" t="s">
        <v>603</v>
      </c>
      <c r="B872" s="57" t="s">
        <v>604</v>
      </c>
      <c r="C872" s="58">
        <v>69913.850000000006</v>
      </c>
      <c r="D872" s="58">
        <v>55000</v>
      </c>
      <c r="E872" s="58">
        <v>53360</v>
      </c>
      <c r="F872" s="58">
        <f t="shared" si="50"/>
        <v>76.322502622870857</v>
      </c>
      <c r="G872" s="58">
        <f>(E872/D872)*100</f>
        <v>97.018181818181816</v>
      </c>
    </row>
    <row r="873" spans="1:7" ht="15">
      <c r="A873" s="59" t="s">
        <v>326</v>
      </c>
      <c r="B873" s="19" t="s">
        <v>327</v>
      </c>
      <c r="C873" s="60">
        <v>69913.850000000006</v>
      </c>
      <c r="D873" s="60">
        <v>55000</v>
      </c>
      <c r="E873" s="63">
        <v>53360</v>
      </c>
      <c r="F873" s="63">
        <f t="shared" si="50"/>
        <v>76.322502622870857</v>
      </c>
      <c r="G873" s="63">
        <f>(E873/D873)*100</f>
        <v>97.018181818181816</v>
      </c>
    </row>
    <row r="874" spans="1:7" ht="30">
      <c r="A874" s="64"/>
      <c r="B874" s="19" t="s">
        <v>593</v>
      </c>
      <c r="C874" s="60">
        <v>69913.850000000006</v>
      </c>
      <c r="D874" s="60">
        <v>55000</v>
      </c>
      <c r="E874" s="63">
        <v>53360</v>
      </c>
      <c r="F874" s="63">
        <f t="shared" ref="F874:F905" si="53">(E874/C874)*100</f>
        <v>76.322502622870857</v>
      </c>
      <c r="G874" s="63">
        <f>(E874/D874)*100</f>
        <v>97.018181818181816</v>
      </c>
    </row>
    <row r="875" spans="1:7" ht="15">
      <c r="A875" s="65">
        <v>3</v>
      </c>
      <c r="B875" s="19" t="s">
        <v>335</v>
      </c>
      <c r="C875" s="60">
        <v>69913.850000000006</v>
      </c>
      <c r="D875" s="60">
        <v>55000</v>
      </c>
      <c r="E875" s="63">
        <v>53360</v>
      </c>
      <c r="F875" s="63">
        <f t="shared" si="53"/>
        <v>76.322502622870857</v>
      </c>
      <c r="G875" s="63">
        <f>(E875/D875)*100</f>
        <v>97.018181818181816</v>
      </c>
    </row>
    <row r="876" spans="1:7" ht="30">
      <c r="A876" s="65">
        <v>37</v>
      </c>
      <c r="B876" s="19" t="s">
        <v>594</v>
      </c>
      <c r="C876" s="60">
        <v>69913.850000000006</v>
      </c>
      <c r="D876" s="60">
        <v>55000</v>
      </c>
      <c r="E876" s="63">
        <v>53360</v>
      </c>
      <c r="F876" s="63">
        <f t="shared" si="53"/>
        <v>76.322502622870857</v>
      </c>
      <c r="G876" s="63">
        <f>(E876/D876)*100</f>
        <v>97.018181818181816</v>
      </c>
    </row>
    <row r="877" spans="1:7" ht="30">
      <c r="A877" s="65">
        <v>372</v>
      </c>
      <c r="B877" s="19" t="s">
        <v>595</v>
      </c>
      <c r="C877" s="60">
        <v>69913.850000000006</v>
      </c>
      <c r="D877" s="60" t="s">
        <v>20</v>
      </c>
      <c r="E877" s="63">
        <v>53360</v>
      </c>
      <c r="F877" s="63">
        <f t="shared" si="53"/>
        <v>76.322502622870857</v>
      </c>
      <c r="G877" s="63" t="s">
        <v>20</v>
      </c>
    </row>
    <row r="878" spans="1:7" ht="30">
      <c r="A878" s="65">
        <v>3721</v>
      </c>
      <c r="B878" s="19" t="s">
        <v>596</v>
      </c>
      <c r="C878" s="60">
        <v>69913.850000000006</v>
      </c>
      <c r="D878" s="60" t="s">
        <v>20</v>
      </c>
      <c r="E878" s="63">
        <v>53360</v>
      </c>
      <c r="F878" s="63">
        <f t="shared" si="53"/>
        <v>76.322502622870857</v>
      </c>
      <c r="G878" s="63" t="s">
        <v>20</v>
      </c>
    </row>
    <row r="879" spans="1:7" ht="60">
      <c r="A879" s="56" t="s">
        <v>605</v>
      </c>
      <c r="B879" s="57" t="s">
        <v>606</v>
      </c>
      <c r="C879" s="58">
        <v>37000</v>
      </c>
      <c r="D879" s="70">
        <v>38500</v>
      </c>
      <c r="E879" s="70">
        <v>37500</v>
      </c>
      <c r="F879" s="58">
        <f t="shared" si="53"/>
        <v>101.35135135135135</v>
      </c>
      <c r="G879" s="58">
        <f>(E879/D879)*100</f>
        <v>97.402597402597408</v>
      </c>
    </row>
    <row r="880" spans="1:7" ht="15">
      <c r="A880" s="59" t="s">
        <v>326</v>
      </c>
      <c r="B880" s="19" t="s">
        <v>327</v>
      </c>
      <c r="C880" s="60">
        <v>37000</v>
      </c>
      <c r="D880" s="60">
        <v>38500</v>
      </c>
      <c r="E880" s="63">
        <v>37500</v>
      </c>
      <c r="F880" s="63">
        <f t="shared" si="53"/>
        <v>101.35135135135135</v>
      </c>
      <c r="G880" s="63">
        <f>(E880/D880)*100</f>
        <v>97.402597402597408</v>
      </c>
    </row>
    <row r="881" spans="1:7" ht="30">
      <c r="A881" s="64"/>
      <c r="B881" s="19" t="s">
        <v>593</v>
      </c>
      <c r="C881" s="60">
        <v>37000</v>
      </c>
      <c r="D881" s="60">
        <v>38500</v>
      </c>
      <c r="E881" s="63">
        <v>37500</v>
      </c>
      <c r="F881" s="63">
        <f t="shared" si="53"/>
        <v>101.35135135135135</v>
      </c>
      <c r="G881" s="63">
        <f>(E881/D881)*100</f>
        <v>97.402597402597408</v>
      </c>
    </row>
    <row r="882" spans="1:7" ht="15">
      <c r="A882" s="65">
        <v>3</v>
      </c>
      <c r="B882" s="19" t="s">
        <v>335</v>
      </c>
      <c r="C882" s="60">
        <v>37000</v>
      </c>
      <c r="D882" s="60">
        <v>38500</v>
      </c>
      <c r="E882" s="63">
        <v>37500</v>
      </c>
      <c r="F882" s="63">
        <f t="shared" si="53"/>
        <v>101.35135135135135</v>
      </c>
      <c r="G882" s="63">
        <f>(E882/D882)*100</f>
        <v>97.402597402597408</v>
      </c>
    </row>
    <row r="883" spans="1:7" ht="30">
      <c r="A883" s="65">
        <v>37</v>
      </c>
      <c r="B883" s="19" t="s">
        <v>599</v>
      </c>
      <c r="C883" s="60">
        <v>37000</v>
      </c>
      <c r="D883" s="60">
        <v>38500</v>
      </c>
      <c r="E883" s="63">
        <v>37500</v>
      </c>
      <c r="F883" s="63">
        <f t="shared" si="53"/>
        <v>101.35135135135135</v>
      </c>
      <c r="G883" s="63">
        <f>(E883/D883)*100</f>
        <v>97.402597402597408</v>
      </c>
    </row>
    <row r="884" spans="1:7" ht="30">
      <c r="A884" s="65">
        <v>372</v>
      </c>
      <c r="B884" s="19" t="s">
        <v>595</v>
      </c>
      <c r="C884" s="60">
        <v>37000</v>
      </c>
      <c r="D884" s="60" t="s">
        <v>20</v>
      </c>
      <c r="E884" s="63">
        <v>37500</v>
      </c>
      <c r="F884" s="63">
        <f t="shared" si="53"/>
        <v>101.35135135135135</v>
      </c>
      <c r="G884" s="63" t="s">
        <v>20</v>
      </c>
    </row>
    <row r="885" spans="1:7" ht="30">
      <c r="A885" s="65">
        <v>3722</v>
      </c>
      <c r="B885" s="19" t="s">
        <v>607</v>
      </c>
      <c r="C885" s="60">
        <v>37000</v>
      </c>
      <c r="D885" s="60" t="s">
        <v>20</v>
      </c>
      <c r="E885" s="63">
        <v>37500</v>
      </c>
      <c r="F885" s="63">
        <f t="shared" si="53"/>
        <v>101.35135135135135</v>
      </c>
      <c r="G885" s="63" t="s">
        <v>20</v>
      </c>
    </row>
    <row r="886" spans="1:7" ht="45">
      <c r="A886" s="56" t="s">
        <v>608</v>
      </c>
      <c r="B886" s="57" t="s">
        <v>609</v>
      </c>
      <c r="C886" s="58">
        <v>7730.02</v>
      </c>
      <c r="D886" s="58">
        <v>7000</v>
      </c>
      <c r="E886" s="58">
        <v>7315.24</v>
      </c>
      <c r="F886" s="58">
        <f t="shared" si="53"/>
        <v>94.634166535144786</v>
      </c>
      <c r="G886" s="58">
        <f>(E886/D886)*100</f>
        <v>104.50342857142856</v>
      </c>
    </row>
    <row r="887" spans="1:7" ht="15">
      <c r="A887" s="59" t="s">
        <v>326</v>
      </c>
      <c r="B887" s="19" t="s">
        <v>327</v>
      </c>
      <c r="C887" s="60">
        <v>7730.02</v>
      </c>
      <c r="D887" s="60">
        <v>7000</v>
      </c>
      <c r="E887" s="63">
        <v>7315.24</v>
      </c>
      <c r="F887" s="63">
        <f t="shared" si="53"/>
        <v>94.634166535144786</v>
      </c>
      <c r="G887" s="63">
        <f>(E887/D887)*100</f>
        <v>104.50342857142856</v>
      </c>
    </row>
    <row r="888" spans="1:7" ht="30">
      <c r="A888" s="64"/>
      <c r="B888" s="19" t="s">
        <v>593</v>
      </c>
      <c r="C888" s="60">
        <v>7730.02</v>
      </c>
      <c r="D888" s="60">
        <v>7000</v>
      </c>
      <c r="E888" s="63">
        <v>7315.24</v>
      </c>
      <c r="F888" s="63">
        <f t="shared" si="53"/>
        <v>94.634166535144786</v>
      </c>
      <c r="G888" s="63">
        <f>(E888/D888)*100</f>
        <v>104.50342857142856</v>
      </c>
    </row>
    <row r="889" spans="1:7" ht="15">
      <c r="A889" s="65">
        <v>3</v>
      </c>
      <c r="B889" s="19" t="s">
        <v>335</v>
      </c>
      <c r="C889" s="60">
        <v>7730.02</v>
      </c>
      <c r="D889" s="60">
        <v>7000</v>
      </c>
      <c r="E889" s="63">
        <v>7315.24</v>
      </c>
      <c r="F889" s="63">
        <f t="shared" si="53"/>
        <v>94.634166535144786</v>
      </c>
      <c r="G889" s="63">
        <f>(E889/D889)*100</f>
        <v>104.50342857142856</v>
      </c>
    </row>
    <row r="890" spans="1:7" ht="15">
      <c r="A890" s="65">
        <v>38</v>
      </c>
      <c r="B890" s="19" t="s">
        <v>336</v>
      </c>
      <c r="C890" s="60">
        <v>7730.02</v>
      </c>
      <c r="D890" s="60">
        <v>7000</v>
      </c>
      <c r="E890" s="63">
        <v>7315.24</v>
      </c>
      <c r="F890" s="63">
        <f t="shared" si="53"/>
        <v>94.634166535144786</v>
      </c>
      <c r="G890" s="63">
        <f>(E890/D890)*100</f>
        <v>104.50342857142856</v>
      </c>
    </row>
    <row r="891" spans="1:7" ht="15">
      <c r="A891" s="65">
        <v>381</v>
      </c>
      <c r="B891" s="19" t="s">
        <v>337</v>
      </c>
      <c r="C891" s="60">
        <v>7730.02</v>
      </c>
      <c r="D891" s="60" t="s">
        <v>20</v>
      </c>
      <c r="E891" s="63">
        <v>7315.24</v>
      </c>
      <c r="F891" s="63">
        <f t="shared" si="53"/>
        <v>94.634166535144786</v>
      </c>
      <c r="G891" s="63" t="s">
        <v>20</v>
      </c>
    </row>
    <row r="892" spans="1:7" ht="15">
      <c r="A892" s="65">
        <v>3811</v>
      </c>
      <c r="B892" s="19" t="s">
        <v>338</v>
      </c>
      <c r="C892" s="60">
        <v>7730.02</v>
      </c>
      <c r="D892" s="60" t="s">
        <v>20</v>
      </c>
      <c r="E892" s="63">
        <v>7315.24</v>
      </c>
      <c r="F892" s="63">
        <f t="shared" si="53"/>
        <v>94.634166535144786</v>
      </c>
      <c r="G892" s="63" t="s">
        <v>20</v>
      </c>
    </row>
    <row r="893" spans="1:7" ht="45">
      <c r="A893" s="56" t="s">
        <v>610</v>
      </c>
      <c r="B893" s="57" t="s">
        <v>611</v>
      </c>
      <c r="C893" s="58">
        <v>1211.4100000000001</v>
      </c>
      <c r="D893" s="58">
        <v>2000</v>
      </c>
      <c r="E893" s="58">
        <v>1105.57</v>
      </c>
      <c r="F893" s="58">
        <f t="shared" si="53"/>
        <v>91.26307360843974</v>
      </c>
      <c r="G893" s="58">
        <f>(E893/D893)*100</f>
        <v>55.278499999999994</v>
      </c>
    </row>
    <row r="894" spans="1:7" ht="14.25" customHeight="1">
      <c r="A894" s="59" t="s">
        <v>326</v>
      </c>
      <c r="B894" s="19" t="s">
        <v>327</v>
      </c>
      <c r="C894" s="60">
        <v>1211.4100000000001</v>
      </c>
      <c r="D894" s="60">
        <v>2000</v>
      </c>
      <c r="E894" s="63">
        <v>1105.57</v>
      </c>
      <c r="F894" s="63">
        <f t="shared" si="53"/>
        <v>91.26307360843974</v>
      </c>
      <c r="G894" s="63">
        <f>(E894/D894)*100</f>
        <v>55.278499999999994</v>
      </c>
    </row>
    <row r="895" spans="1:7" ht="30">
      <c r="A895" s="64"/>
      <c r="B895" s="19" t="s">
        <v>593</v>
      </c>
      <c r="C895" s="60">
        <v>1211.4100000000001</v>
      </c>
      <c r="D895" s="60">
        <v>2000</v>
      </c>
      <c r="E895" s="63">
        <v>1105.57</v>
      </c>
      <c r="F895" s="63">
        <f t="shared" si="53"/>
        <v>91.26307360843974</v>
      </c>
      <c r="G895" s="63">
        <f>(E895/D895)*100</f>
        <v>55.278499999999994</v>
      </c>
    </row>
    <row r="896" spans="1:7" ht="15">
      <c r="A896" s="65">
        <v>3</v>
      </c>
      <c r="B896" s="19" t="s">
        <v>335</v>
      </c>
      <c r="C896" s="60">
        <v>1211.4100000000001</v>
      </c>
      <c r="D896" s="60">
        <v>2000</v>
      </c>
      <c r="E896" s="63">
        <v>1105.57</v>
      </c>
      <c r="F896" s="63">
        <f t="shared" si="53"/>
        <v>91.26307360843974</v>
      </c>
      <c r="G896" s="63">
        <f>(E896/D896)*100</f>
        <v>55.278499999999994</v>
      </c>
    </row>
    <row r="897" spans="1:7" ht="15">
      <c r="A897" s="65">
        <v>38</v>
      </c>
      <c r="B897" s="19" t="s">
        <v>336</v>
      </c>
      <c r="C897" s="60">
        <v>1211.4100000000001</v>
      </c>
      <c r="D897" s="60">
        <v>2000</v>
      </c>
      <c r="E897" s="63">
        <v>1105.57</v>
      </c>
      <c r="F897" s="63">
        <f t="shared" si="53"/>
        <v>91.26307360843974</v>
      </c>
      <c r="G897" s="63">
        <f>(E897/D897)*100</f>
        <v>55.278499999999994</v>
      </c>
    </row>
    <row r="898" spans="1:7" ht="15">
      <c r="A898" s="65">
        <v>381</v>
      </c>
      <c r="B898" s="19" t="s">
        <v>337</v>
      </c>
      <c r="C898" s="60">
        <v>1211.4100000000001</v>
      </c>
      <c r="D898" s="60" t="s">
        <v>20</v>
      </c>
      <c r="E898" s="63">
        <v>1105.57</v>
      </c>
      <c r="F898" s="63">
        <f t="shared" si="53"/>
        <v>91.26307360843974</v>
      </c>
      <c r="G898" s="63" t="s">
        <v>20</v>
      </c>
    </row>
    <row r="899" spans="1:7" ht="15">
      <c r="A899" s="65">
        <v>3811</v>
      </c>
      <c r="B899" s="19" t="s">
        <v>338</v>
      </c>
      <c r="C899" s="60">
        <v>1211.4100000000001</v>
      </c>
      <c r="D899" s="60" t="s">
        <v>20</v>
      </c>
      <c r="E899" s="63">
        <v>1105.57</v>
      </c>
      <c r="F899" s="63">
        <f t="shared" si="53"/>
        <v>91.26307360843974</v>
      </c>
      <c r="G899" s="63" t="s">
        <v>20</v>
      </c>
    </row>
    <row r="900" spans="1:7" ht="27" customHeight="1">
      <c r="A900" s="53" t="s">
        <v>612</v>
      </c>
      <c r="B900" s="22" t="s">
        <v>613</v>
      </c>
      <c r="C900" s="54">
        <v>67956.44</v>
      </c>
      <c r="D900" s="54">
        <v>77325</v>
      </c>
      <c r="E900" s="54">
        <f>E901+E908+E915+E922+E929+E936+E943</f>
        <v>74874.459999999992</v>
      </c>
      <c r="F900" s="79">
        <f t="shared" si="53"/>
        <v>110.18008006305213</v>
      </c>
      <c r="G900" s="79">
        <f t="shared" ref="G900:G905" si="54">(E900/D900)*100</f>
        <v>96.830856773359187</v>
      </c>
    </row>
    <row r="901" spans="1:7" ht="45">
      <c r="A901" s="56" t="s">
        <v>614</v>
      </c>
      <c r="B901" s="57" t="s">
        <v>615</v>
      </c>
      <c r="C901" s="58">
        <v>55000</v>
      </c>
      <c r="D901" s="58">
        <v>58000</v>
      </c>
      <c r="E901" s="58">
        <v>58000</v>
      </c>
      <c r="F901" s="58">
        <f t="shared" si="53"/>
        <v>105.45454545454544</v>
      </c>
      <c r="G901" s="58">
        <f t="shared" si="54"/>
        <v>100</v>
      </c>
    </row>
    <row r="902" spans="1:7" ht="15">
      <c r="A902" s="59" t="s">
        <v>326</v>
      </c>
      <c r="B902" s="19" t="s">
        <v>327</v>
      </c>
      <c r="C902" s="60">
        <v>55000</v>
      </c>
      <c r="D902" s="60">
        <v>58000</v>
      </c>
      <c r="E902" s="60">
        <v>58000</v>
      </c>
      <c r="F902" s="63">
        <f t="shared" si="53"/>
        <v>105.45454545454544</v>
      </c>
      <c r="G902" s="63">
        <f t="shared" si="54"/>
        <v>100</v>
      </c>
    </row>
    <row r="903" spans="1:7" ht="30">
      <c r="A903" s="64"/>
      <c r="B903" s="19" t="s">
        <v>616</v>
      </c>
      <c r="C903" s="60">
        <v>55000</v>
      </c>
      <c r="D903" s="60">
        <v>58000</v>
      </c>
      <c r="E903" s="60">
        <v>58000</v>
      </c>
      <c r="F903" s="63">
        <f t="shared" si="53"/>
        <v>105.45454545454544</v>
      </c>
      <c r="G903" s="63">
        <f t="shared" si="54"/>
        <v>100</v>
      </c>
    </row>
    <row r="904" spans="1:7" ht="15">
      <c r="A904" s="65">
        <v>3</v>
      </c>
      <c r="B904" s="19" t="s">
        <v>335</v>
      </c>
      <c r="C904" s="60">
        <v>55000</v>
      </c>
      <c r="D904" s="60">
        <v>58000</v>
      </c>
      <c r="E904" s="60">
        <v>58000</v>
      </c>
      <c r="F904" s="63">
        <f t="shared" si="53"/>
        <v>105.45454545454544</v>
      </c>
      <c r="G904" s="63">
        <f t="shared" si="54"/>
        <v>100</v>
      </c>
    </row>
    <row r="905" spans="1:7" ht="15">
      <c r="A905" s="65">
        <v>38</v>
      </c>
      <c r="B905" s="19" t="s">
        <v>336</v>
      </c>
      <c r="C905" s="60">
        <v>55000</v>
      </c>
      <c r="D905" s="60">
        <v>58000</v>
      </c>
      <c r="E905" s="60">
        <v>58000</v>
      </c>
      <c r="F905" s="63">
        <f t="shared" si="53"/>
        <v>105.45454545454544</v>
      </c>
      <c r="G905" s="63">
        <f t="shared" si="54"/>
        <v>100</v>
      </c>
    </row>
    <row r="906" spans="1:7" ht="15">
      <c r="A906" s="65">
        <v>381</v>
      </c>
      <c r="B906" s="19" t="s">
        <v>337</v>
      </c>
      <c r="C906" s="60">
        <v>55000</v>
      </c>
      <c r="D906" s="60" t="s">
        <v>20</v>
      </c>
      <c r="E906" s="60">
        <v>58000</v>
      </c>
      <c r="F906" s="63">
        <f t="shared" ref="F906:F914" si="55">(E906/C906)*100</f>
        <v>105.45454545454544</v>
      </c>
      <c r="G906" s="63" t="s">
        <v>20</v>
      </c>
    </row>
    <row r="907" spans="1:7" ht="15">
      <c r="A907" s="65">
        <v>3811</v>
      </c>
      <c r="B907" s="19" t="s">
        <v>338</v>
      </c>
      <c r="C907" s="60">
        <v>55000</v>
      </c>
      <c r="D907" s="60" t="s">
        <v>20</v>
      </c>
      <c r="E907" s="60">
        <v>58000</v>
      </c>
      <c r="F907" s="63">
        <f t="shared" si="55"/>
        <v>105.45454545454544</v>
      </c>
      <c r="G907" s="63" t="s">
        <v>20</v>
      </c>
    </row>
    <row r="908" spans="1:7" ht="40.5" customHeight="1">
      <c r="A908" s="56" t="s">
        <v>617</v>
      </c>
      <c r="B908" s="57" t="s">
        <v>618</v>
      </c>
      <c r="C908" s="58">
        <v>8140.34</v>
      </c>
      <c r="D908" s="58">
        <v>5000</v>
      </c>
      <c r="E908" s="58">
        <v>6174.46</v>
      </c>
      <c r="F908" s="58">
        <f t="shared" si="55"/>
        <v>75.850148765284985</v>
      </c>
      <c r="G908" s="58">
        <f>(E908/D908)*100</f>
        <v>123.48920000000001</v>
      </c>
    </row>
    <row r="909" spans="1:7" ht="15">
      <c r="A909" s="59" t="s">
        <v>326</v>
      </c>
      <c r="B909" s="19" t="s">
        <v>327</v>
      </c>
      <c r="C909" s="60">
        <v>8140.34</v>
      </c>
      <c r="D909" s="60">
        <v>5000</v>
      </c>
      <c r="E909" s="63">
        <v>6174.46</v>
      </c>
      <c r="F909" s="63">
        <f t="shared" si="55"/>
        <v>75.850148765284985</v>
      </c>
      <c r="G909" s="63">
        <f>(E909/D909)*100</f>
        <v>123.48920000000001</v>
      </c>
    </row>
    <row r="910" spans="1:7" ht="30">
      <c r="A910" s="64"/>
      <c r="B910" s="19" t="s">
        <v>616</v>
      </c>
      <c r="C910" s="60">
        <v>8140.34</v>
      </c>
      <c r="D910" s="60">
        <v>5000</v>
      </c>
      <c r="E910" s="63">
        <v>6174.46</v>
      </c>
      <c r="F910" s="63">
        <f t="shared" si="55"/>
        <v>75.850148765284985</v>
      </c>
      <c r="G910" s="63">
        <f>(E910/D910)*100</f>
        <v>123.48920000000001</v>
      </c>
    </row>
    <row r="911" spans="1:7" ht="15">
      <c r="A911" s="65">
        <v>3</v>
      </c>
      <c r="B911" s="19" t="s">
        <v>335</v>
      </c>
      <c r="C911" s="60">
        <v>8140.34</v>
      </c>
      <c r="D911" s="60">
        <v>5000</v>
      </c>
      <c r="E911" s="63">
        <v>6174.46</v>
      </c>
      <c r="F911" s="63">
        <f t="shared" si="55"/>
        <v>75.850148765284985</v>
      </c>
      <c r="G911" s="63">
        <f>(E911/D911)*100</f>
        <v>123.48920000000001</v>
      </c>
    </row>
    <row r="912" spans="1:7" ht="15">
      <c r="A912" s="65">
        <v>38</v>
      </c>
      <c r="B912" s="19" t="s">
        <v>336</v>
      </c>
      <c r="C912" s="60">
        <v>8140.34</v>
      </c>
      <c r="D912" s="60">
        <v>5000</v>
      </c>
      <c r="E912" s="63">
        <v>6174.46</v>
      </c>
      <c r="F912" s="63">
        <f t="shared" si="55"/>
        <v>75.850148765284985</v>
      </c>
      <c r="G912" s="63">
        <f>(E912/D912)*100</f>
        <v>123.48920000000001</v>
      </c>
    </row>
    <row r="913" spans="1:7" ht="15">
      <c r="A913" s="65">
        <v>381</v>
      </c>
      <c r="B913" s="19" t="s">
        <v>337</v>
      </c>
      <c r="C913" s="60">
        <v>8140.34</v>
      </c>
      <c r="D913" s="60" t="s">
        <v>20</v>
      </c>
      <c r="E913" s="63">
        <v>6174.46</v>
      </c>
      <c r="F913" s="63">
        <f t="shared" si="55"/>
        <v>75.850148765284985</v>
      </c>
      <c r="G913" s="63" t="s">
        <v>20</v>
      </c>
    </row>
    <row r="914" spans="1:7" ht="15">
      <c r="A914" s="65">
        <v>3811</v>
      </c>
      <c r="B914" s="19" t="s">
        <v>338</v>
      </c>
      <c r="C914" s="60">
        <v>8140.34</v>
      </c>
      <c r="D914" s="60" t="s">
        <v>20</v>
      </c>
      <c r="E914" s="63">
        <v>6174.46</v>
      </c>
      <c r="F914" s="63">
        <f t="shared" si="55"/>
        <v>75.850148765284985</v>
      </c>
      <c r="G914" s="63" t="s">
        <v>20</v>
      </c>
    </row>
    <row r="915" spans="1:7" ht="14.25" customHeight="1">
      <c r="A915" s="56" t="s">
        <v>619</v>
      </c>
      <c r="B915" s="57" t="s">
        <v>620</v>
      </c>
      <c r="C915" s="58">
        <v>0</v>
      </c>
      <c r="D915" s="70">
        <v>1500</v>
      </c>
      <c r="E915" s="70">
        <v>0</v>
      </c>
      <c r="F915" s="58">
        <v>0</v>
      </c>
      <c r="G915" s="58">
        <f>(E915/D915)*100</f>
        <v>0</v>
      </c>
    </row>
    <row r="916" spans="1:7" ht="15">
      <c r="A916" s="59" t="s">
        <v>326</v>
      </c>
      <c r="B916" s="19" t="s">
        <v>327</v>
      </c>
      <c r="C916" s="60">
        <v>0</v>
      </c>
      <c r="D916" s="72">
        <v>1500</v>
      </c>
      <c r="E916" s="72">
        <v>0</v>
      </c>
      <c r="F916" s="63">
        <v>0</v>
      </c>
      <c r="G916" s="63">
        <f>(E916/D916)*100</f>
        <v>0</v>
      </c>
    </row>
    <row r="917" spans="1:7" ht="30">
      <c r="A917" s="64"/>
      <c r="B917" s="19" t="s">
        <v>616</v>
      </c>
      <c r="C917" s="60">
        <v>0</v>
      </c>
      <c r="D917" s="72">
        <v>1500</v>
      </c>
      <c r="E917" s="72">
        <v>0</v>
      </c>
      <c r="F917" s="63">
        <v>0</v>
      </c>
      <c r="G917" s="63">
        <f>(E917/D917)*100</f>
        <v>0</v>
      </c>
    </row>
    <row r="918" spans="1:7" ht="15">
      <c r="A918" s="65">
        <v>3</v>
      </c>
      <c r="B918" s="19" t="s">
        <v>335</v>
      </c>
      <c r="C918" s="60">
        <v>0</v>
      </c>
      <c r="D918" s="72">
        <v>1500</v>
      </c>
      <c r="E918" s="72">
        <v>0</v>
      </c>
      <c r="F918" s="63">
        <v>0</v>
      </c>
      <c r="G918" s="63">
        <f>(E918/D918)*100</f>
        <v>0</v>
      </c>
    </row>
    <row r="919" spans="1:7" ht="15">
      <c r="A919" s="65">
        <v>38</v>
      </c>
      <c r="B919" s="19" t="s">
        <v>336</v>
      </c>
      <c r="C919" s="60">
        <v>0</v>
      </c>
      <c r="D919" s="72">
        <v>1500</v>
      </c>
      <c r="E919" s="72">
        <v>0</v>
      </c>
      <c r="F919" s="63">
        <v>0</v>
      </c>
      <c r="G919" s="63">
        <f>(E919/D919)*100</f>
        <v>0</v>
      </c>
    </row>
    <row r="920" spans="1:7" ht="15">
      <c r="A920" s="65">
        <v>381</v>
      </c>
      <c r="B920" s="19" t="s">
        <v>337</v>
      </c>
      <c r="C920" s="60">
        <v>0</v>
      </c>
      <c r="D920" s="72" t="s">
        <v>20</v>
      </c>
      <c r="E920" s="72">
        <v>0</v>
      </c>
      <c r="F920" s="63">
        <v>0</v>
      </c>
      <c r="G920" s="63" t="s">
        <v>20</v>
      </c>
    </row>
    <row r="921" spans="1:7" ht="15">
      <c r="A921" s="65">
        <v>3811</v>
      </c>
      <c r="B921" s="19" t="s">
        <v>338</v>
      </c>
      <c r="C921" s="60">
        <v>0</v>
      </c>
      <c r="D921" s="72" t="s">
        <v>20</v>
      </c>
      <c r="E921" s="72">
        <v>0</v>
      </c>
      <c r="F921" s="63">
        <v>0</v>
      </c>
      <c r="G921" s="63" t="s">
        <v>20</v>
      </c>
    </row>
    <row r="922" spans="1:7" ht="30">
      <c r="A922" s="56" t="s">
        <v>621</v>
      </c>
      <c r="B922" s="57" t="s">
        <v>622</v>
      </c>
      <c r="C922" s="58">
        <v>1500</v>
      </c>
      <c r="D922" s="58">
        <v>4000</v>
      </c>
      <c r="E922" s="58">
        <v>3000</v>
      </c>
      <c r="F922" s="58">
        <f t="shared" ref="F922:F935" si="56">(E922/C922)*100</f>
        <v>200</v>
      </c>
      <c r="G922" s="58">
        <f>(E922/D922)*100</f>
        <v>75</v>
      </c>
    </row>
    <row r="923" spans="1:7" ht="15">
      <c r="A923" s="59" t="s">
        <v>326</v>
      </c>
      <c r="B923" s="19" t="s">
        <v>327</v>
      </c>
      <c r="C923" s="60">
        <v>1500</v>
      </c>
      <c r="D923" s="60">
        <v>4000</v>
      </c>
      <c r="E923" s="63">
        <v>3000</v>
      </c>
      <c r="F923" s="63">
        <f t="shared" si="56"/>
        <v>200</v>
      </c>
      <c r="G923" s="63">
        <f>(E923/D923)*100</f>
        <v>75</v>
      </c>
    </row>
    <row r="924" spans="1:7" ht="30">
      <c r="A924" s="64"/>
      <c r="B924" s="19" t="s">
        <v>623</v>
      </c>
      <c r="C924" s="60">
        <v>1500</v>
      </c>
      <c r="D924" s="60">
        <v>4000</v>
      </c>
      <c r="E924" s="63">
        <v>3000</v>
      </c>
      <c r="F924" s="63">
        <f t="shared" si="56"/>
        <v>200</v>
      </c>
      <c r="G924" s="63">
        <f>(E924/D924)*100</f>
        <v>75</v>
      </c>
    </row>
    <row r="925" spans="1:7" ht="15">
      <c r="A925" s="65">
        <v>3</v>
      </c>
      <c r="B925" s="19" t="s">
        <v>335</v>
      </c>
      <c r="C925" s="60">
        <v>1500</v>
      </c>
      <c r="D925" s="60">
        <v>4000</v>
      </c>
      <c r="E925" s="63">
        <v>3000</v>
      </c>
      <c r="F925" s="63">
        <f t="shared" si="56"/>
        <v>200</v>
      </c>
      <c r="G925" s="63">
        <f>(E925/D925)*100</f>
        <v>75</v>
      </c>
    </row>
    <row r="926" spans="1:7" ht="15">
      <c r="A926" s="65">
        <v>38</v>
      </c>
      <c r="B926" s="19" t="s">
        <v>336</v>
      </c>
      <c r="C926" s="60">
        <v>1500</v>
      </c>
      <c r="D926" s="60">
        <v>4000</v>
      </c>
      <c r="E926" s="63">
        <v>3000</v>
      </c>
      <c r="F926" s="63">
        <f t="shared" si="56"/>
        <v>200</v>
      </c>
      <c r="G926" s="63">
        <f>(E926/D926)*100</f>
        <v>75</v>
      </c>
    </row>
    <row r="927" spans="1:7" ht="15">
      <c r="A927" s="65">
        <v>381</v>
      </c>
      <c r="B927" s="19" t="s">
        <v>337</v>
      </c>
      <c r="C927" s="60">
        <v>1500</v>
      </c>
      <c r="D927" s="60" t="s">
        <v>20</v>
      </c>
      <c r="E927" s="63">
        <v>3000</v>
      </c>
      <c r="F927" s="63">
        <f t="shared" si="56"/>
        <v>200</v>
      </c>
      <c r="G927" s="63" t="s">
        <v>20</v>
      </c>
    </row>
    <row r="928" spans="1:7" ht="15">
      <c r="A928" s="65">
        <v>3811</v>
      </c>
      <c r="B928" s="19" t="s">
        <v>338</v>
      </c>
      <c r="C928" s="60">
        <v>1500</v>
      </c>
      <c r="D928" s="60" t="s">
        <v>20</v>
      </c>
      <c r="E928" s="63">
        <v>3000</v>
      </c>
      <c r="F928" s="63">
        <f t="shared" si="56"/>
        <v>200</v>
      </c>
      <c r="G928" s="63" t="s">
        <v>20</v>
      </c>
    </row>
    <row r="929" spans="1:7" ht="45">
      <c r="A929" s="67" t="s">
        <v>624</v>
      </c>
      <c r="B929" s="68" t="s">
        <v>625</v>
      </c>
      <c r="C929" s="70">
        <v>3316.1</v>
      </c>
      <c r="D929" s="70">
        <v>0</v>
      </c>
      <c r="E929" s="70">
        <v>0</v>
      </c>
      <c r="F929" s="58">
        <f t="shared" si="56"/>
        <v>0</v>
      </c>
      <c r="G929" s="58">
        <v>0</v>
      </c>
    </row>
    <row r="930" spans="1:7" ht="15">
      <c r="A930" s="71" t="s">
        <v>326</v>
      </c>
      <c r="B930" s="37" t="s">
        <v>327</v>
      </c>
      <c r="C930" s="61">
        <v>3316.1</v>
      </c>
      <c r="D930" s="72">
        <v>0</v>
      </c>
      <c r="E930" s="72">
        <v>0</v>
      </c>
      <c r="F930" s="63">
        <f t="shared" si="56"/>
        <v>0</v>
      </c>
      <c r="G930" s="63">
        <v>0</v>
      </c>
    </row>
    <row r="931" spans="1:7" ht="45">
      <c r="A931" s="106"/>
      <c r="B931" s="37" t="s">
        <v>444</v>
      </c>
      <c r="C931" s="61">
        <v>3316.1</v>
      </c>
      <c r="D931" s="72">
        <v>0</v>
      </c>
      <c r="E931" s="72">
        <v>0</v>
      </c>
      <c r="F931" s="63">
        <f t="shared" si="56"/>
        <v>0</v>
      </c>
      <c r="G931" s="63">
        <v>0</v>
      </c>
    </row>
    <row r="932" spans="1:7" ht="30">
      <c r="A932" s="73">
        <v>4</v>
      </c>
      <c r="B932" s="37" t="s">
        <v>412</v>
      </c>
      <c r="C932" s="61">
        <v>3316.1</v>
      </c>
      <c r="D932" s="72">
        <v>0</v>
      </c>
      <c r="E932" s="72">
        <v>0</v>
      </c>
      <c r="F932" s="63">
        <f t="shared" si="56"/>
        <v>0</v>
      </c>
      <c r="G932" s="63">
        <v>0</v>
      </c>
    </row>
    <row r="933" spans="1:7" ht="30">
      <c r="A933" s="73">
        <v>42</v>
      </c>
      <c r="B933" s="37" t="s">
        <v>626</v>
      </c>
      <c r="C933" s="61">
        <v>3316.1</v>
      </c>
      <c r="D933" s="72">
        <v>0</v>
      </c>
      <c r="E933" s="72">
        <v>0</v>
      </c>
      <c r="F933" s="63">
        <f t="shared" si="56"/>
        <v>0</v>
      </c>
      <c r="G933" s="63">
        <v>0</v>
      </c>
    </row>
    <row r="934" spans="1:7" ht="15">
      <c r="A934" s="73">
        <v>421</v>
      </c>
      <c r="B934" s="37" t="s">
        <v>414</v>
      </c>
      <c r="C934" s="61">
        <v>3316.1</v>
      </c>
      <c r="D934" s="72" t="s">
        <v>20</v>
      </c>
      <c r="E934" s="72">
        <v>0</v>
      </c>
      <c r="F934" s="63">
        <f t="shared" si="56"/>
        <v>0</v>
      </c>
      <c r="G934" s="63" t="s">
        <v>20</v>
      </c>
    </row>
    <row r="935" spans="1:7" ht="15">
      <c r="A935" s="73">
        <v>4214</v>
      </c>
      <c r="B935" s="37" t="s">
        <v>538</v>
      </c>
      <c r="C935" s="61">
        <v>3316.1</v>
      </c>
      <c r="D935" s="72" t="s">
        <v>20</v>
      </c>
      <c r="E935" s="72">
        <v>0</v>
      </c>
      <c r="F935" s="63">
        <f t="shared" si="56"/>
        <v>0</v>
      </c>
      <c r="G935" s="63" t="s">
        <v>20</v>
      </c>
    </row>
    <row r="936" spans="1:7" ht="60">
      <c r="A936" s="56" t="s">
        <v>627</v>
      </c>
      <c r="B936" s="57" t="s">
        <v>628</v>
      </c>
      <c r="C936" s="58">
        <v>0</v>
      </c>
      <c r="D936" s="58">
        <v>7700</v>
      </c>
      <c r="E936" s="58">
        <v>7700</v>
      </c>
      <c r="F936" s="58">
        <v>0</v>
      </c>
      <c r="G936" s="58">
        <f>(E936/D936)*100</f>
        <v>100</v>
      </c>
    </row>
    <row r="937" spans="1:7" ht="15">
      <c r="A937" s="65" t="s">
        <v>326</v>
      </c>
      <c r="B937" s="19" t="s">
        <v>327</v>
      </c>
      <c r="C937" s="60">
        <v>0</v>
      </c>
      <c r="D937" s="60">
        <v>7700</v>
      </c>
      <c r="E937" s="60">
        <v>7700</v>
      </c>
      <c r="F937" s="63">
        <v>0</v>
      </c>
      <c r="G937" s="63">
        <f>(E937/D937)*100</f>
        <v>100</v>
      </c>
    </row>
    <row r="938" spans="1:7" ht="45">
      <c r="A938" s="65"/>
      <c r="B938" s="19" t="s">
        <v>444</v>
      </c>
      <c r="C938" s="60">
        <v>0</v>
      </c>
      <c r="D938" s="60">
        <v>7700</v>
      </c>
      <c r="E938" s="60">
        <v>7700</v>
      </c>
      <c r="F938" s="63">
        <v>0</v>
      </c>
      <c r="G938" s="63">
        <f>(E938/D938)*100</f>
        <v>100</v>
      </c>
    </row>
    <row r="939" spans="1:7" ht="30">
      <c r="A939" s="65">
        <v>4</v>
      </c>
      <c r="B939" s="19" t="s">
        <v>412</v>
      </c>
      <c r="C939" s="60">
        <v>0</v>
      </c>
      <c r="D939" s="60">
        <v>7700</v>
      </c>
      <c r="E939" s="60">
        <v>7700</v>
      </c>
      <c r="F939" s="63">
        <v>0</v>
      </c>
      <c r="G939" s="63">
        <f>(E939/D939)*100</f>
        <v>100</v>
      </c>
    </row>
    <row r="940" spans="1:7" ht="30">
      <c r="A940" s="65">
        <v>42</v>
      </c>
      <c r="B940" s="19" t="s">
        <v>626</v>
      </c>
      <c r="C940" s="60">
        <v>0</v>
      </c>
      <c r="D940" s="60">
        <v>7700</v>
      </c>
      <c r="E940" s="60">
        <v>7700</v>
      </c>
      <c r="F940" s="63">
        <v>0</v>
      </c>
      <c r="G940" s="63">
        <f>(E940/D940)*100</f>
        <v>100</v>
      </c>
    </row>
    <row r="941" spans="1:7" ht="15">
      <c r="A941" s="65">
        <v>421</v>
      </c>
      <c r="B941" s="19" t="s">
        <v>414</v>
      </c>
      <c r="C941" s="60">
        <v>0</v>
      </c>
      <c r="D941" s="60" t="s">
        <v>20</v>
      </c>
      <c r="E941" s="60">
        <v>7700</v>
      </c>
      <c r="F941" s="63">
        <v>0</v>
      </c>
      <c r="G941" s="63" t="s">
        <v>20</v>
      </c>
    </row>
    <row r="942" spans="1:7" ht="15">
      <c r="A942" s="65">
        <v>4214</v>
      </c>
      <c r="B942" s="19" t="s">
        <v>538</v>
      </c>
      <c r="C942" s="60">
        <v>0</v>
      </c>
      <c r="D942" s="60" t="s">
        <v>20</v>
      </c>
      <c r="E942" s="60">
        <v>7700</v>
      </c>
      <c r="F942" s="63">
        <v>0</v>
      </c>
      <c r="G942" s="63" t="s">
        <v>20</v>
      </c>
    </row>
    <row r="943" spans="1:7" ht="60">
      <c r="A943" s="56" t="s">
        <v>629</v>
      </c>
      <c r="B943" s="57" t="s">
        <v>630</v>
      </c>
      <c r="C943" s="58">
        <v>0</v>
      </c>
      <c r="D943" s="58">
        <v>1125</v>
      </c>
      <c r="E943" s="58">
        <v>0</v>
      </c>
      <c r="F943" s="58">
        <v>0</v>
      </c>
      <c r="G943" s="58">
        <f>(E943/D943)*100</f>
        <v>0</v>
      </c>
    </row>
    <row r="944" spans="1:7" ht="15">
      <c r="A944" s="65" t="s">
        <v>326</v>
      </c>
      <c r="B944" s="19" t="s">
        <v>327</v>
      </c>
      <c r="C944" s="60">
        <v>0</v>
      </c>
      <c r="D944" s="60">
        <v>1125</v>
      </c>
      <c r="E944" s="60">
        <v>0</v>
      </c>
      <c r="F944" s="63">
        <v>0</v>
      </c>
      <c r="G944" s="63">
        <f>(E944/D944)*100</f>
        <v>0</v>
      </c>
    </row>
    <row r="945" spans="1:8" ht="45">
      <c r="A945" s="65"/>
      <c r="B945" s="19" t="s">
        <v>444</v>
      </c>
      <c r="C945" s="60">
        <v>0</v>
      </c>
      <c r="D945" s="60">
        <v>1125</v>
      </c>
      <c r="E945" s="60">
        <v>0</v>
      </c>
      <c r="F945" s="63">
        <v>0</v>
      </c>
      <c r="G945" s="63">
        <f>(E945/D945)*100</f>
        <v>0</v>
      </c>
    </row>
    <row r="946" spans="1:8" ht="30">
      <c r="A946" s="65">
        <v>4</v>
      </c>
      <c r="B946" s="19" t="s">
        <v>412</v>
      </c>
      <c r="C946" s="60">
        <v>0</v>
      </c>
      <c r="D946" s="60">
        <v>1125</v>
      </c>
      <c r="E946" s="60">
        <v>0</v>
      </c>
      <c r="F946" s="63">
        <v>0</v>
      </c>
      <c r="G946" s="63">
        <f>(E946/D946)*100</f>
        <v>0</v>
      </c>
    </row>
    <row r="947" spans="1:8" ht="30">
      <c r="A947" s="65">
        <v>42</v>
      </c>
      <c r="B947" s="19" t="s">
        <v>626</v>
      </c>
      <c r="C947" s="60">
        <v>0</v>
      </c>
      <c r="D947" s="60">
        <v>1125</v>
      </c>
      <c r="E947" s="60">
        <v>0</v>
      </c>
      <c r="F947" s="63">
        <v>0</v>
      </c>
      <c r="G947" s="63">
        <f>(E947/D947)*100</f>
        <v>0</v>
      </c>
    </row>
    <row r="948" spans="1:8" ht="15">
      <c r="A948" s="65">
        <v>421</v>
      </c>
      <c r="B948" s="19" t="s">
        <v>414</v>
      </c>
      <c r="C948" s="60">
        <v>0</v>
      </c>
      <c r="D948" s="60" t="s">
        <v>20</v>
      </c>
      <c r="E948" s="60">
        <v>0</v>
      </c>
      <c r="F948" s="63">
        <v>0</v>
      </c>
      <c r="G948" s="63" t="s">
        <v>20</v>
      </c>
    </row>
    <row r="949" spans="1:8" ht="15">
      <c r="A949" s="65">
        <v>4214</v>
      </c>
      <c r="B949" s="19" t="s">
        <v>538</v>
      </c>
      <c r="C949" s="60">
        <v>0</v>
      </c>
      <c r="D949" s="60" t="s">
        <v>20</v>
      </c>
      <c r="E949" s="60">
        <v>0</v>
      </c>
      <c r="F949" s="63">
        <v>0</v>
      </c>
      <c r="G949" s="63" t="s">
        <v>20</v>
      </c>
    </row>
    <row r="950" spans="1:8" ht="69.75" customHeight="1">
      <c r="A950" s="53" t="s">
        <v>631</v>
      </c>
      <c r="B950" s="22" t="s">
        <v>632</v>
      </c>
      <c r="C950" s="54">
        <v>581672.97</v>
      </c>
      <c r="D950" s="54">
        <v>750814.83</v>
      </c>
      <c r="E950" s="54">
        <f>E951+E1009+E1043+E1051+E1059</f>
        <v>772151.1</v>
      </c>
      <c r="F950" s="79">
        <f t="shared" ref="F950:F984" si="57">(E950/C950)*100</f>
        <v>132.74660158267281</v>
      </c>
      <c r="G950" s="79">
        <f t="shared" ref="G950:G956" si="58">(E950/D950)*100</f>
        <v>102.84174861063946</v>
      </c>
      <c r="H950" s="4"/>
    </row>
    <row r="951" spans="1:8" ht="28.5">
      <c r="A951" s="53" t="s">
        <v>633</v>
      </c>
      <c r="B951" s="22" t="s">
        <v>634</v>
      </c>
      <c r="C951" s="54">
        <v>467469.22</v>
      </c>
      <c r="D951" s="54">
        <v>632171</v>
      </c>
      <c r="E951" s="54">
        <f>E952+E998</f>
        <v>644466.98</v>
      </c>
      <c r="F951" s="79">
        <f t="shared" si="57"/>
        <v>137.86297630462172</v>
      </c>
      <c r="G951" s="79">
        <f t="shared" si="58"/>
        <v>101.94504018691144</v>
      </c>
    </row>
    <row r="952" spans="1:8" ht="45">
      <c r="A952" s="56" t="s">
        <v>635</v>
      </c>
      <c r="B952" s="57" t="s">
        <v>636</v>
      </c>
      <c r="C952" s="58">
        <v>467469.22</v>
      </c>
      <c r="D952" s="58">
        <v>627171</v>
      </c>
      <c r="E952" s="58">
        <v>639831.29</v>
      </c>
      <c r="F952" s="58">
        <f t="shared" si="57"/>
        <v>136.87131957051633</v>
      </c>
      <c r="G952" s="58">
        <f t="shared" si="58"/>
        <v>102.0186344713005</v>
      </c>
      <c r="H952" s="4"/>
    </row>
    <row r="953" spans="1:8" ht="15">
      <c r="A953" s="65" t="s">
        <v>326</v>
      </c>
      <c r="B953" s="19" t="s">
        <v>327</v>
      </c>
      <c r="C953" s="60">
        <v>466225.47</v>
      </c>
      <c r="D953" s="60">
        <v>627171</v>
      </c>
      <c r="E953" s="63">
        <v>639831.29</v>
      </c>
      <c r="F953" s="63">
        <f t="shared" si="57"/>
        <v>137.23645128182295</v>
      </c>
      <c r="G953" s="63">
        <f t="shared" si="58"/>
        <v>102.0186344713005</v>
      </c>
    </row>
    <row r="954" spans="1:8" ht="30">
      <c r="A954" s="65"/>
      <c r="B954" s="19" t="s">
        <v>637</v>
      </c>
      <c r="C954" s="60">
        <v>466225.47</v>
      </c>
      <c r="D954" s="60">
        <v>627171</v>
      </c>
      <c r="E954" s="63">
        <v>639831.29</v>
      </c>
      <c r="F954" s="63">
        <f t="shared" si="57"/>
        <v>137.23645128182295</v>
      </c>
      <c r="G954" s="63">
        <f t="shared" si="58"/>
        <v>102.0186344713005</v>
      </c>
    </row>
    <row r="955" spans="1:8" ht="15">
      <c r="A955" s="65">
        <v>3</v>
      </c>
      <c r="B955" s="19" t="s">
        <v>335</v>
      </c>
      <c r="C955" s="60">
        <v>466225.47</v>
      </c>
      <c r="D955" s="60">
        <v>627171</v>
      </c>
      <c r="E955" s="63">
        <v>639831.29</v>
      </c>
      <c r="F955" s="63">
        <f t="shared" si="57"/>
        <v>137.23645128182295</v>
      </c>
      <c r="G955" s="63">
        <f t="shared" si="58"/>
        <v>102.0186344713005</v>
      </c>
    </row>
    <row r="956" spans="1:8" ht="15">
      <c r="A956" s="65">
        <v>31</v>
      </c>
      <c r="B956" s="19" t="s">
        <v>358</v>
      </c>
      <c r="C956" s="60">
        <v>335330.94</v>
      </c>
      <c r="D956" s="60">
        <v>502975</v>
      </c>
      <c r="E956" s="60">
        <v>507359.43</v>
      </c>
      <c r="F956" s="63">
        <f t="shared" si="57"/>
        <v>151.30110868982146</v>
      </c>
      <c r="G956" s="63">
        <f t="shared" si="58"/>
        <v>100.87169938863761</v>
      </c>
    </row>
    <row r="957" spans="1:8" ht="15">
      <c r="A957" s="65">
        <v>311</v>
      </c>
      <c r="B957" s="19" t="s">
        <v>638</v>
      </c>
      <c r="C957" s="60">
        <v>218412.15</v>
      </c>
      <c r="D957" s="60" t="s">
        <v>20</v>
      </c>
      <c r="E957" s="60">
        <v>342174.35</v>
      </c>
      <c r="F957" s="63">
        <f t="shared" si="57"/>
        <v>156.66452163947838</v>
      </c>
      <c r="G957" s="60" t="s">
        <v>20</v>
      </c>
    </row>
    <row r="958" spans="1:8" ht="15">
      <c r="A958" s="65">
        <v>3111</v>
      </c>
      <c r="B958" s="19" t="s">
        <v>360</v>
      </c>
      <c r="C958" s="60">
        <v>216912.15</v>
      </c>
      <c r="D958" s="60" t="s">
        <v>20</v>
      </c>
      <c r="E958" s="60">
        <v>320499.34999999998</v>
      </c>
      <c r="F958" s="63">
        <f t="shared" si="57"/>
        <v>147.75537008876634</v>
      </c>
      <c r="G958" s="60" t="s">
        <v>20</v>
      </c>
    </row>
    <row r="959" spans="1:8" ht="15">
      <c r="A959" s="65">
        <v>3112</v>
      </c>
      <c r="B959" s="19" t="s">
        <v>361</v>
      </c>
      <c r="C959" s="60">
        <v>1500</v>
      </c>
      <c r="D959" s="60" t="s">
        <v>20</v>
      </c>
      <c r="E959" s="60">
        <v>21675</v>
      </c>
      <c r="F959" s="63">
        <f t="shared" si="57"/>
        <v>1445</v>
      </c>
      <c r="G959" s="60" t="s">
        <v>20</v>
      </c>
    </row>
    <row r="960" spans="1:8" ht="15">
      <c r="A960" s="65">
        <v>312</v>
      </c>
      <c r="B960" s="19" t="s">
        <v>362</v>
      </c>
      <c r="C960" s="60">
        <v>16435.810000000001</v>
      </c>
      <c r="D960" s="60" t="s">
        <v>20</v>
      </c>
      <c r="E960" s="60">
        <v>21161.07</v>
      </c>
      <c r="F960" s="63">
        <f t="shared" si="57"/>
        <v>128.7497847687458</v>
      </c>
      <c r="G960" s="60" t="s">
        <v>20</v>
      </c>
    </row>
    <row r="961" spans="1:7" ht="15">
      <c r="A961" s="65">
        <v>3121</v>
      </c>
      <c r="B961" s="19" t="s">
        <v>362</v>
      </c>
      <c r="C961" s="60">
        <v>16435.810000000001</v>
      </c>
      <c r="D961" s="60" t="s">
        <v>20</v>
      </c>
      <c r="E961" s="60">
        <v>21161.07</v>
      </c>
      <c r="F961" s="63">
        <f t="shared" si="57"/>
        <v>128.7497847687458</v>
      </c>
      <c r="G961" s="60" t="s">
        <v>20</v>
      </c>
    </row>
    <row r="962" spans="1:7" ht="15">
      <c r="A962" s="65">
        <v>313</v>
      </c>
      <c r="B962" s="19" t="s">
        <v>363</v>
      </c>
      <c r="C962" s="60">
        <v>100482.98</v>
      </c>
      <c r="D962" s="60" t="s">
        <v>20</v>
      </c>
      <c r="E962" s="60">
        <v>144024.01</v>
      </c>
      <c r="F962" s="63">
        <f t="shared" si="57"/>
        <v>143.33174633156779</v>
      </c>
      <c r="G962" s="60" t="s">
        <v>20</v>
      </c>
    </row>
    <row r="963" spans="1:7" ht="30">
      <c r="A963" s="65">
        <v>3131</v>
      </c>
      <c r="B963" s="19" t="s">
        <v>639</v>
      </c>
      <c r="C963" s="60">
        <v>53548.81</v>
      </c>
      <c r="D963" s="60" t="s">
        <v>20</v>
      </c>
      <c r="E963" s="60">
        <v>78515.100000000006</v>
      </c>
      <c r="F963" s="63">
        <f t="shared" si="57"/>
        <v>146.62342636559057</v>
      </c>
      <c r="G963" s="60" t="s">
        <v>20</v>
      </c>
    </row>
    <row r="964" spans="1:7" ht="30">
      <c r="A964" s="65">
        <v>3132</v>
      </c>
      <c r="B964" s="19" t="s">
        <v>640</v>
      </c>
      <c r="C964" s="60">
        <v>46934.17</v>
      </c>
      <c r="D964" s="60" t="s">
        <v>20</v>
      </c>
      <c r="E964" s="60">
        <v>65508.91</v>
      </c>
      <c r="F964" s="63">
        <f t="shared" si="57"/>
        <v>139.5761552830273</v>
      </c>
      <c r="G964" s="60" t="s">
        <v>20</v>
      </c>
    </row>
    <row r="965" spans="1:7" ht="15">
      <c r="A965" s="65">
        <v>32</v>
      </c>
      <c r="B965" s="19" t="s">
        <v>330</v>
      </c>
      <c r="C965" s="60">
        <v>126587.39</v>
      </c>
      <c r="D965" s="60">
        <v>118196</v>
      </c>
      <c r="E965" s="60">
        <v>123964.03</v>
      </c>
      <c r="F965" s="63">
        <f t="shared" si="57"/>
        <v>97.92762928440186</v>
      </c>
      <c r="G965" s="63">
        <f>(E965/D965)*100</f>
        <v>104.88005516261126</v>
      </c>
    </row>
    <row r="966" spans="1:7" ht="15">
      <c r="A966" s="65">
        <v>321</v>
      </c>
      <c r="B966" s="19" t="s">
        <v>641</v>
      </c>
      <c r="C966" s="60">
        <v>16837.82</v>
      </c>
      <c r="D966" s="60" t="s">
        <v>20</v>
      </c>
      <c r="E966" s="60">
        <v>19025.43</v>
      </c>
      <c r="F966" s="63">
        <f t="shared" si="57"/>
        <v>112.99224008808741</v>
      </c>
      <c r="G966" s="60" t="s">
        <v>20</v>
      </c>
    </row>
    <row r="967" spans="1:7" ht="15">
      <c r="A967" s="65">
        <v>3211</v>
      </c>
      <c r="B967" s="19" t="s">
        <v>367</v>
      </c>
      <c r="C967" s="60">
        <v>150</v>
      </c>
      <c r="D967" s="60" t="s">
        <v>20</v>
      </c>
      <c r="E967" s="60">
        <v>397</v>
      </c>
      <c r="F967" s="63">
        <f t="shared" si="57"/>
        <v>264.66666666666663</v>
      </c>
      <c r="G967" s="60" t="s">
        <v>20</v>
      </c>
    </row>
    <row r="968" spans="1:7" ht="30">
      <c r="A968" s="65">
        <v>3212</v>
      </c>
      <c r="B968" s="19" t="s">
        <v>642</v>
      </c>
      <c r="C968" s="60">
        <v>14606.77</v>
      </c>
      <c r="D968" s="60" t="s">
        <v>20</v>
      </c>
      <c r="E968" s="60">
        <v>16703.62</v>
      </c>
      <c r="F968" s="63">
        <f t="shared" si="57"/>
        <v>114.35532975462748</v>
      </c>
      <c r="G968" s="60" t="s">
        <v>20</v>
      </c>
    </row>
    <row r="969" spans="1:7" ht="30">
      <c r="A969" s="65">
        <v>3213</v>
      </c>
      <c r="B969" s="19" t="s">
        <v>369</v>
      </c>
      <c r="C969" s="60">
        <v>567.04999999999995</v>
      </c>
      <c r="D969" s="60" t="s">
        <v>20</v>
      </c>
      <c r="E969" s="60">
        <v>1495.11</v>
      </c>
      <c r="F969" s="63">
        <f t="shared" si="57"/>
        <v>263.66457984304736</v>
      </c>
      <c r="G969" s="60" t="s">
        <v>20</v>
      </c>
    </row>
    <row r="970" spans="1:7" ht="30">
      <c r="A970" s="65">
        <v>3214</v>
      </c>
      <c r="B970" s="19" t="s">
        <v>370</v>
      </c>
      <c r="C970" s="60">
        <v>1514</v>
      </c>
      <c r="D970" s="60" t="s">
        <v>20</v>
      </c>
      <c r="E970" s="60">
        <v>429.7</v>
      </c>
      <c r="F970" s="63">
        <f t="shared" si="57"/>
        <v>28.381770145310437</v>
      </c>
      <c r="G970" s="60" t="s">
        <v>20</v>
      </c>
    </row>
    <row r="971" spans="1:7" ht="15">
      <c r="A971" s="65">
        <v>322</v>
      </c>
      <c r="B971" s="19" t="s">
        <v>643</v>
      </c>
      <c r="C971" s="60">
        <v>90881.42</v>
      </c>
      <c r="D971" s="60" t="s">
        <v>20</v>
      </c>
      <c r="E971" s="60">
        <v>75709.86</v>
      </c>
      <c r="F971" s="63">
        <f t="shared" si="57"/>
        <v>83.306202741990603</v>
      </c>
      <c r="G971" s="60" t="s">
        <v>20</v>
      </c>
    </row>
    <row r="972" spans="1:7" ht="30">
      <c r="A972" s="65">
        <v>3221</v>
      </c>
      <c r="B972" s="19" t="s">
        <v>372</v>
      </c>
      <c r="C972" s="60">
        <v>24830.39</v>
      </c>
      <c r="D972" s="60" t="s">
        <v>20</v>
      </c>
      <c r="E972" s="60">
        <v>18616.18</v>
      </c>
      <c r="F972" s="63">
        <f t="shared" si="57"/>
        <v>74.97336932686116</v>
      </c>
      <c r="G972" s="60" t="s">
        <v>20</v>
      </c>
    </row>
    <row r="973" spans="1:7" ht="15">
      <c r="A973" s="65">
        <v>3222</v>
      </c>
      <c r="B973" s="19" t="s">
        <v>373</v>
      </c>
      <c r="C973" s="60">
        <v>47799.62</v>
      </c>
      <c r="D973" s="60" t="s">
        <v>20</v>
      </c>
      <c r="E973" s="60">
        <v>30265.95</v>
      </c>
      <c r="F973" s="63">
        <f t="shared" si="57"/>
        <v>63.318390397245835</v>
      </c>
      <c r="G973" s="60" t="s">
        <v>20</v>
      </c>
    </row>
    <row r="974" spans="1:7" ht="15">
      <c r="A974" s="65">
        <v>3223</v>
      </c>
      <c r="B974" s="19" t="s">
        <v>448</v>
      </c>
      <c r="C974" s="60">
        <v>10225.620000000001</v>
      </c>
      <c r="D974" s="60" t="s">
        <v>20</v>
      </c>
      <c r="E974" s="60">
        <v>10422.15</v>
      </c>
      <c r="F974" s="63">
        <f t="shared" si="57"/>
        <v>101.92193725172653</v>
      </c>
      <c r="G974" s="60" t="s">
        <v>20</v>
      </c>
    </row>
    <row r="975" spans="1:7" ht="30">
      <c r="A975" s="65">
        <v>3224</v>
      </c>
      <c r="B975" s="19" t="s">
        <v>374</v>
      </c>
      <c r="C975" s="60">
        <v>300</v>
      </c>
      <c r="D975" s="60" t="s">
        <v>20</v>
      </c>
      <c r="E975" s="60">
        <v>477.38</v>
      </c>
      <c r="F975" s="63">
        <f t="shared" si="57"/>
        <v>159.12666666666667</v>
      </c>
      <c r="G975" s="60" t="s">
        <v>20</v>
      </c>
    </row>
    <row r="976" spans="1:7" ht="15">
      <c r="A976" s="65">
        <v>3225</v>
      </c>
      <c r="B976" s="19" t="s">
        <v>644</v>
      </c>
      <c r="C976" s="60">
        <v>6662.68</v>
      </c>
      <c r="D976" s="60" t="s">
        <v>20</v>
      </c>
      <c r="E976" s="60">
        <v>15668.25</v>
      </c>
      <c r="F976" s="63">
        <f t="shared" si="57"/>
        <v>235.16437829822232</v>
      </c>
      <c r="G976" s="60" t="s">
        <v>20</v>
      </c>
    </row>
    <row r="977" spans="1:7" ht="30">
      <c r="A977" s="65">
        <v>3227</v>
      </c>
      <c r="B977" s="19" t="s">
        <v>376</v>
      </c>
      <c r="C977" s="60">
        <v>1063.1099999999999</v>
      </c>
      <c r="D977" s="60" t="s">
        <v>20</v>
      </c>
      <c r="E977" s="60">
        <v>259.95</v>
      </c>
      <c r="F977" s="63">
        <f t="shared" si="57"/>
        <v>24.451844117730058</v>
      </c>
      <c r="G977" s="60" t="s">
        <v>20</v>
      </c>
    </row>
    <row r="978" spans="1:7" ht="15">
      <c r="A978" s="65">
        <v>323</v>
      </c>
      <c r="B978" s="19" t="s">
        <v>377</v>
      </c>
      <c r="C978" s="60">
        <v>12197.25</v>
      </c>
      <c r="D978" s="60" t="s">
        <v>20</v>
      </c>
      <c r="E978" s="60">
        <v>23548.2</v>
      </c>
      <c r="F978" s="63">
        <f t="shared" si="57"/>
        <v>193.06155075939247</v>
      </c>
      <c r="G978" s="60" t="s">
        <v>20</v>
      </c>
    </row>
    <row r="979" spans="1:7" ht="30">
      <c r="A979" s="65">
        <v>3231</v>
      </c>
      <c r="B979" s="19" t="s">
        <v>378</v>
      </c>
      <c r="C979" s="60">
        <v>192</v>
      </c>
      <c r="D979" s="60" t="s">
        <v>20</v>
      </c>
      <c r="E979" s="60">
        <v>250</v>
      </c>
      <c r="F979" s="63">
        <f t="shared" si="57"/>
        <v>130.20833333333331</v>
      </c>
      <c r="G979" s="60" t="s">
        <v>20</v>
      </c>
    </row>
    <row r="980" spans="1:7" ht="30">
      <c r="A980" s="65">
        <v>3232</v>
      </c>
      <c r="B980" s="19" t="s">
        <v>379</v>
      </c>
      <c r="C980" s="60">
        <v>1016.66</v>
      </c>
      <c r="D980" s="60" t="s">
        <v>20</v>
      </c>
      <c r="E980" s="60">
        <v>3095.66</v>
      </c>
      <c r="F980" s="63">
        <f t="shared" si="57"/>
        <v>304.49314421733914</v>
      </c>
      <c r="G980" s="60" t="s">
        <v>20</v>
      </c>
    </row>
    <row r="981" spans="1:7" ht="15">
      <c r="A981" s="65">
        <v>3233</v>
      </c>
      <c r="B981" s="19" t="s">
        <v>645</v>
      </c>
      <c r="C981" s="60">
        <v>740</v>
      </c>
      <c r="D981" s="60" t="s">
        <v>20</v>
      </c>
      <c r="E981" s="60">
        <v>0</v>
      </c>
      <c r="F981" s="63">
        <f t="shared" si="57"/>
        <v>0</v>
      </c>
      <c r="G981" s="60" t="s">
        <v>20</v>
      </c>
    </row>
    <row r="982" spans="1:7" ht="15">
      <c r="A982" s="65">
        <v>3234</v>
      </c>
      <c r="B982" s="19" t="s">
        <v>381</v>
      </c>
      <c r="C982" s="60">
        <v>4507.33</v>
      </c>
      <c r="D982" s="60" t="s">
        <v>20</v>
      </c>
      <c r="E982" s="60">
        <v>5725.5</v>
      </c>
      <c r="F982" s="63">
        <f t="shared" si="57"/>
        <v>127.0264214069083</v>
      </c>
      <c r="G982" s="60" t="s">
        <v>20</v>
      </c>
    </row>
    <row r="983" spans="1:7" ht="15">
      <c r="A983" s="65">
        <v>3235</v>
      </c>
      <c r="B983" s="19" t="s">
        <v>646</v>
      </c>
      <c r="C983" s="60">
        <v>110</v>
      </c>
      <c r="D983" s="60" t="s">
        <v>20</v>
      </c>
      <c r="E983" s="60">
        <v>130</v>
      </c>
      <c r="F983" s="63">
        <f t="shared" si="57"/>
        <v>118.18181818181819</v>
      </c>
      <c r="G983" s="60" t="s">
        <v>20</v>
      </c>
    </row>
    <row r="984" spans="1:7" ht="30">
      <c r="A984" s="65">
        <v>3236</v>
      </c>
      <c r="B984" s="19" t="s">
        <v>383</v>
      </c>
      <c r="C984" s="60">
        <v>1148.25</v>
      </c>
      <c r="D984" s="60" t="s">
        <v>20</v>
      </c>
      <c r="E984" s="60">
        <v>1121.42</v>
      </c>
      <c r="F984" s="63">
        <f t="shared" si="57"/>
        <v>97.663400827345967</v>
      </c>
      <c r="G984" s="60" t="s">
        <v>20</v>
      </c>
    </row>
    <row r="985" spans="1:7" ht="15">
      <c r="A985" s="65">
        <v>3237</v>
      </c>
      <c r="B985" s="19" t="s">
        <v>384</v>
      </c>
      <c r="C985" s="60">
        <v>0</v>
      </c>
      <c r="D985" s="60" t="s">
        <v>20</v>
      </c>
      <c r="E985" s="60">
        <v>887.5</v>
      </c>
      <c r="F985" s="63">
        <v>0</v>
      </c>
      <c r="G985" s="60" t="s">
        <v>20</v>
      </c>
    </row>
    <row r="986" spans="1:7" ht="15">
      <c r="A986" s="65">
        <v>3238</v>
      </c>
      <c r="B986" s="19" t="s">
        <v>385</v>
      </c>
      <c r="C986" s="60">
        <v>4413.01</v>
      </c>
      <c r="D986" s="60" t="s">
        <v>20</v>
      </c>
      <c r="E986" s="60">
        <v>11071.12</v>
      </c>
      <c r="F986" s="63">
        <f>(E986/C986)*100</f>
        <v>250.87457313715583</v>
      </c>
      <c r="G986" s="60" t="s">
        <v>20</v>
      </c>
    </row>
    <row r="987" spans="1:7" ht="15">
      <c r="A987" s="65">
        <v>3239</v>
      </c>
      <c r="B987" s="19" t="s">
        <v>386</v>
      </c>
      <c r="C987" s="60">
        <v>0</v>
      </c>
      <c r="D987" s="60" t="s">
        <v>20</v>
      </c>
      <c r="E987" s="60">
        <v>1267</v>
      </c>
      <c r="F987" s="63">
        <v>0</v>
      </c>
      <c r="G987" s="60" t="s">
        <v>20</v>
      </c>
    </row>
    <row r="988" spans="1:7" ht="30">
      <c r="A988" s="65">
        <v>329</v>
      </c>
      <c r="B988" s="19" t="s">
        <v>331</v>
      </c>
      <c r="C988" s="60">
        <v>6670.9</v>
      </c>
      <c r="D988" s="60" t="s">
        <v>20</v>
      </c>
      <c r="E988" s="60">
        <v>5680.54</v>
      </c>
      <c r="F988" s="63">
        <f t="shared" ref="F988:F995" si="59">(E988/C988)*100</f>
        <v>85.154027192732613</v>
      </c>
      <c r="G988" s="60" t="s">
        <v>20</v>
      </c>
    </row>
    <row r="989" spans="1:7" ht="30">
      <c r="A989" s="65">
        <v>3291</v>
      </c>
      <c r="B989" s="19" t="s">
        <v>647</v>
      </c>
      <c r="C989" s="60">
        <v>4395.6400000000003</v>
      </c>
      <c r="D989" s="60" t="s">
        <v>20</v>
      </c>
      <c r="E989" s="60">
        <v>3375.3</v>
      </c>
      <c r="F989" s="63">
        <f t="shared" si="59"/>
        <v>76.787453021630526</v>
      </c>
      <c r="G989" s="60" t="s">
        <v>20</v>
      </c>
    </row>
    <row r="990" spans="1:7" ht="15">
      <c r="A990" s="65">
        <v>3292</v>
      </c>
      <c r="B990" s="19" t="s">
        <v>388</v>
      </c>
      <c r="C990" s="60">
        <v>1766.54</v>
      </c>
      <c r="D990" s="60" t="s">
        <v>20</v>
      </c>
      <c r="E990" s="60">
        <v>1155.27</v>
      </c>
      <c r="F990" s="63">
        <f t="shared" si="59"/>
        <v>65.397330374630641</v>
      </c>
      <c r="G990" s="63" t="s">
        <v>20</v>
      </c>
    </row>
    <row r="991" spans="1:7" ht="15">
      <c r="A991" s="65">
        <v>3293</v>
      </c>
      <c r="B991" s="19" t="s">
        <v>389</v>
      </c>
      <c r="C991" s="60">
        <v>460.88</v>
      </c>
      <c r="D991" s="60" t="s">
        <v>20</v>
      </c>
      <c r="E991" s="60">
        <v>85.73</v>
      </c>
      <c r="F991" s="63">
        <f t="shared" si="59"/>
        <v>18.601371289706652</v>
      </c>
      <c r="G991" s="63" t="s">
        <v>20</v>
      </c>
    </row>
    <row r="992" spans="1:7" ht="30">
      <c r="A992" s="65">
        <v>3299</v>
      </c>
      <c r="B992" s="19" t="s">
        <v>331</v>
      </c>
      <c r="C992" s="60">
        <v>47.84</v>
      </c>
      <c r="D992" s="60" t="s">
        <v>20</v>
      </c>
      <c r="E992" s="60">
        <v>776</v>
      </c>
      <c r="F992" s="63">
        <f t="shared" si="59"/>
        <v>1622.0735785953177</v>
      </c>
      <c r="G992" s="63" t="s">
        <v>20</v>
      </c>
    </row>
    <row r="993" spans="1:9" ht="15">
      <c r="A993" s="65">
        <v>34</v>
      </c>
      <c r="B993" s="19" t="s">
        <v>392</v>
      </c>
      <c r="C993" s="60">
        <v>4307.1400000000003</v>
      </c>
      <c r="D993" s="60">
        <v>6000</v>
      </c>
      <c r="E993" s="60">
        <v>8507.83</v>
      </c>
      <c r="F993" s="63">
        <f t="shared" si="59"/>
        <v>197.52852240698002</v>
      </c>
      <c r="G993" s="63">
        <f>(E993/D993)*100</f>
        <v>141.79716666666667</v>
      </c>
    </row>
    <row r="994" spans="1:9" ht="15">
      <c r="A994" s="65">
        <v>343</v>
      </c>
      <c r="B994" s="19" t="s">
        <v>393</v>
      </c>
      <c r="C994" s="60">
        <v>4293.45</v>
      </c>
      <c r="D994" s="60" t="s">
        <v>20</v>
      </c>
      <c r="E994" s="60">
        <v>8507.83</v>
      </c>
      <c r="F994" s="63">
        <f t="shared" si="59"/>
        <v>198.15835749804936</v>
      </c>
      <c r="G994" s="63" t="s">
        <v>20</v>
      </c>
    </row>
    <row r="995" spans="1:9" ht="30">
      <c r="A995" s="65">
        <v>3431</v>
      </c>
      <c r="B995" s="19" t="s">
        <v>394</v>
      </c>
      <c r="C995" s="60">
        <v>13.69</v>
      </c>
      <c r="D995" s="60" t="s">
        <v>20</v>
      </c>
      <c r="E995" s="60">
        <v>2699.62</v>
      </c>
      <c r="F995" s="63">
        <f t="shared" si="59"/>
        <v>19719.64937910884</v>
      </c>
      <c r="G995" s="63" t="s">
        <v>20</v>
      </c>
    </row>
    <row r="996" spans="1:9" ht="30">
      <c r="A996" s="65">
        <v>3433</v>
      </c>
      <c r="B996" s="19" t="s">
        <v>648</v>
      </c>
      <c r="C996" s="60">
        <v>0</v>
      </c>
      <c r="D996" s="60">
        <v>2000</v>
      </c>
      <c r="E996" s="60">
        <v>0</v>
      </c>
      <c r="F996" s="63">
        <v>0</v>
      </c>
      <c r="G996" s="63">
        <f>(E996/D996)*100</f>
        <v>0</v>
      </c>
    </row>
    <row r="997" spans="1:9" ht="30">
      <c r="A997" s="65">
        <v>3434</v>
      </c>
      <c r="B997" s="19" t="s">
        <v>396</v>
      </c>
      <c r="C997" s="60">
        <v>0</v>
      </c>
      <c r="D997" s="60" t="s">
        <v>20</v>
      </c>
      <c r="E997" s="60">
        <v>5808.21</v>
      </c>
      <c r="F997" s="63">
        <v>0</v>
      </c>
      <c r="G997" s="63" t="s">
        <v>20</v>
      </c>
    </row>
    <row r="998" spans="1:9" ht="60">
      <c r="A998" s="56" t="s">
        <v>649</v>
      </c>
      <c r="B998" s="57" t="s">
        <v>650</v>
      </c>
      <c r="C998" s="58">
        <v>1243.75</v>
      </c>
      <c r="D998" s="58">
        <v>5000</v>
      </c>
      <c r="E998" s="58">
        <v>4635.6899999999996</v>
      </c>
      <c r="F998" s="58">
        <f t="shared" ref="F998:F1003" si="60">(E998/C998)*100</f>
        <v>372.71879396984923</v>
      </c>
      <c r="G998" s="58">
        <f>(E998/D998)*100</f>
        <v>92.713799999999992</v>
      </c>
      <c r="H998" s="4"/>
    </row>
    <row r="999" spans="1:9" ht="15">
      <c r="A999" s="65" t="s">
        <v>428</v>
      </c>
      <c r="B999" s="19" t="s">
        <v>429</v>
      </c>
      <c r="C999" s="60">
        <v>1243.75</v>
      </c>
      <c r="D999" s="60">
        <v>5000</v>
      </c>
      <c r="E999" s="63">
        <v>4635.6899999999996</v>
      </c>
      <c r="F999" s="63">
        <f t="shared" si="60"/>
        <v>372.71879396984923</v>
      </c>
      <c r="G999" s="63">
        <f>(E999/D999)*100</f>
        <v>92.713799999999992</v>
      </c>
    </row>
    <row r="1000" spans="1:9" ht="30">
      <c r="A1000" s="65"/>
      <c r="B1000" s="19" t="s">
        <v>651</v>
      </c>
      <c r="C1000" s="60">
        <v>1243.75</v>
      </c>
      <c r="D1000" s="60">
        <v>5000</v>
      </c>
      <c r="E1000" s="63">
        <v>4635.6899999999996</v>
      </c>
      <c r="F1000" s="63">
        <f t="shared" si="60"/>
        <v>372.71879396984923</v>
      </c>
      <c r="G1000" s="63">
        <f>(E1000/D1000)*100</f>
        <v>92.713799999999992</v>
      </c>
    </row>
    <row r="1001" spans="1:9" ht="30">
      <c r="A1001" s="65">
        <v>4</v>
      </c>
      <c r="B1001" s="19" t="s">
        <v>412</v>
      </c>
      <c r="C1001" s="60">
        <v>1243.75</v>
      </c>
      <c r="D1001" s="60">
        <v>5000</v>
      </c>
      <c r="E1001" s="63">
        <v>4635.6899999999996</v>
      </c>
      <c r="F1001" s="63">
        <f t="shared" si="60"/>
        <v>372.71879396984923</v>
      </c>
      <c r="G1001" s="63">
        <f>(E1001/D1001)*100</f>
        <v>92.713799999999992</v>
      </c>
    </row>
    <row r="1002" spans="1:9" ht="30">
      <c r="A1002" s="65">
        <v>42</v>
      </c>
      <c r="B1002" s="19" t="s">
        <v>413</v>
      </c>
      <c r="C1002" s="60">
        <v>1243.75</v>
      </c>
      <c r="D1002" s="60">
        <v>5000</v>
      </c>
      <c r="E1002" s="63">
        <v>4635.6899999999996</v>
      </c>
      <c r="F1002" s="63">
        <f t="shared" si="60"/>
        <v>372.71879396984923</v>
      </c>
      <c r="G1002" s="63">
        <f>(E1002/D1002)*100</f>
        <v>92.713799999999992</v>
      </c>
    </row>
    <row r="1003" spans="1:9" ht="15">
      <c r="A1003" s="73">
        <v>422</v>
      </c>
      <c r="B1003" s="37" t="s">
        <v>417</v>
      </c>
      <c r="C1003" s="72">
        <v>1243.75</v>
      </c>
      <c r="D1003" s="107" t="s">
        <v>20</v>
      </c>
      <c r="E1003" s="61">
        <v>4635.6899999999996</v>
      </c>
      <c r="F1003" s="63">
        <f t="shared" si="60"/>
        <v>372.71879396984923</v>
      </c>
      <c r="G1003" s="107" t="s">
        <v>20</v>
      </c>
    </row>
    <row r="1004" spans="1:9" ht="15">
      <c r="A1004" s="73">
        <v>4221</v>
      </c>
      <c r="B1004" s="37" t="s">
        <v>652</v>
      </c>
      <c r="C1004" s="72">
        <v>0</v>
      </c>
      <c r="D1004" s="107" t="s">
        <v>20</v>
      </c>
      <c r="E1004" s="61">
        <v>2666.38</v>
      </c>
      <c r="F1004" s="63">
        <v>0</v>
      </c>
      <c r="G1004" s="107" t="s">
        <v>20</v>
      </c>
    </row>
    <row r="1005" spans="1:9" ht="15">
      <c r="A1005" s="73">
        <v>4222</v>
      </c>
      <c r="B1005" s="37" t="s">
        <v>419</v>
      </c>
      <c r="C1005" s="72">
        <v>0</v>
      </c>
      <c r="D1005" s="107" t="s">
        <v>20</v>
      </c>
      <c r="E1005" s="61">
        <v>760.99</v>
      </c>
      <c r="F1005" s="63">
        <v>0</v>
      </c>
      <c r="G1005" s="107" t="s">
        <v>20</v>
      </c>
      <c r="I1005" s="4"/>
    </row>
    <row r="1006" spans="1:9" ht="15">
      <c r="A1006" s="73">
        <v>4223</v>
      </c>
      <c r="B1006" s="37" t="s">
        <v>420</v>
      </c>
      <c r="C1006" s="72">
        <v>637.5</v>
      </c>
      <c r="D1006" s="107" t="s">
        <v>20</v>
      </c>
      <c r="E1006" s="61">
        <v>986.44</v>
      </c>
      <c r="F1006" s="63">
        <f>(E1006/C1006)*100</f>
        <v>154.73568627450982</v>
      </c>
      <c r="G1006" s="107" t="s">
        <v>20</v>
      </c>
      <c r="H1006" s="4"/>
      <c r="I1006" s="4"/>
    </row>
    <row r="1007" spans="1:9" ht="15">
      <c r="A1007" s="73">
        <v>4225</v>
      </c>
      <c r="B1007" s="37" t="s">
        <v>653</v>
      </c>
      <c r="C1007" s="72">
        <v>0</v>
      </c>
      <c r="D1007" s="107" t="s">
        <v>20</v>
      </c>
      <c r="E1007" s="61">
        <v>221.88</v>
      </c>
      <c r="F1007" s="63">
        <v>0</v>
      </c>
      <c r="G1007" s="107" t="s">
        <v>20</v>
      </c>
      <c r="H1007" s="4"/>
    </row>
    <row r="1008" spans="1:9" ht="15">
      <c r="A1008" s="73">
        <v>4227</v>
      </c>
      <c r="B1008" s="37" t="s">
        <v>654</v>
      </c>
      <c r="C1008" s="72">
        <v>606.25</v>
      </c>
      <c r="D1008" s="107" t="s">
        <v>20</v>
      </c>
      <c r="E1008" s="61">
        <v>0</v>
      </c>
      <c r="F1008" s="63">
        <f t="shared" ref="F1008:F1039" si="61">(E1008/C1008)*100</f>
        <v>0</v>
      </c>
      <c r="G1008" s="107" t="s">
        <v>20</v>
      </c>
    </row>
    <row r="1009" spans="1:7" ht="42.75">
      <c r="A1009" s="108" t="s">
        <v>655</v>
      </c>
      <c r="B1009" s="109" t="s">
        <v>656</v>
      </c>
      <c r="C1009" s="110">
        <v>74279.58</v>
      </c>
      <c r="D1009" s="110">
        <v>78763.83</v>
      </c>
      <c r="E1009" s="110">
        <f>E1010+E1016+E1023+E1030+E1036</f>
        <v>81868.350000000006</v>
      </c>
      <c r="F1009" s="79">
        <f t="shared" si="61"/>
        <v>110.21649556984572</v>
      </c>
      <c r="G1009" s="79">
        <f t="shared" ref="G1009:G1014" si="62">(E1009/D1009)*100</f>
        <v>103.94155540684093</v>
      </c>
    </row>
    <row r="1010" spans="1:7" ht="45">
      <c r="A1010" s="67" t="s">
        <v>657</v>
      </c>
      <c r="B1010" s="68" t="s">
        <v>658</v>
      </c>
      <c r="C1010" s="70">
        <v>60910.94</v>
      </c>
      <c r="D1010" s="70">
        <v>23403.83</v>
      </c>
      <c r="E1010" s="70">
        <v>23403.83</v>
      </c>
      <c r="F1010" s="58">
        <f t="shared" si="61"/>
        <v>38.42303205302693</v>
      </c>
      <c r="G1010" s="58">
        <f t="shared" si="62"/>
        <v>100</v>
      </c>
    </row>
    <row r="1011" spans="1:7" ht="15">
      <c r="A1011" s="71" t="s">
        <v>326</v>
      </c>
      <c r="B1011" s="37" t="s">
        <v>327</v>
      </c>
      <c r="C1011" s="91">
        <v>60910.94</v>
      </c>
      <c r="D1011" s="72">
        <v>23403.83</v>
      </c>
      <c r="E1011" s="72">
        <v>23403.83</v>
      </c>
      <c r="F1011" s="63">
        <f t="shared" si="61"/>
        <v>38.42303205302693</v>
      </c>
      <c r="G1011" s="63">
        <f t="shared" si="62"/>
        <v>100</v>
      </c>
    </row>
    <row r="1012" spans="1:7" ht="30">
      <c r="A1012" s="105"/>
      <c r="B1012" s="37" t="s">
        <v>637</v>
      </c>
      <c r="C1012" s="91">
        <v>60910.94</v>
      </c>
      <c r="D1012" s="72">
        <v>23403.83</v>
      </c>
      <c r="E1012" s="72">
        <v>23403.83</v>
      </c>
      <c r="F1012" s="63">
        <f t="shared" si="61"/>
        <v>38.42303205302693</v>
      </c>
      <c r="G1012" s="63">
        <f t="shared" si="62"/>
        <v>100</v>
      </c>
    </row>
    <row r="1013" spans="1:7" ht="15">
      <c r="A1013" s="73">
        <v>3</v>
      </c>
      <c r="B1013" s="37" t="s">
        <v>335</v>
      </c>
      <c r="C1013" s="91">
        <v>60910.94</v>
      </c>
      <c r="D1013" s="72">
        <v>23403.83</v>
      </c>
      <c r="E1013" s="72">
        <v>23403.83</v>
      </c>
      <c r="F1013" s="63">
        <f t="shared" si="61"/>
        <v>38.42303205302693</v>
      </c>
      <c r="G1013" s="63">
        <f t="shared" si="62"/>
        <v>100</v>
      </c>
    </row>
    <row r="1014" spans="1:7" ht="60">
      <c r="A1014" s="73" t="s">
        <v>659</v>
      </c>
      <c r="B1014" s="37" t="s">
        <v>660</v>
      </c>
      <c r="C1014" s="91">
        <v>34617.21</v>
      </c>
      <c r="D1014" s="72">
        <v>23403.83</v>
      </c>
      <c r="E1014" s="72">
        <v>23403.83</v>
      </c>
      <c r="F1014" s="63">
        <f t="shared" si="61"/>
        <v>67.607499275649317</v>
      </c>
      <c r="G1014" s="63">
        <f t="shared" si="62"/>
        <v>100</v>
      </c>
    </row>
    <row r="1015" spans="1:7" ht="60">
      <c r="A1015" s="73" t="s">
        <v>661</v>
      </c>
      <c r="B1015" s="37" t="s">
        <v>662</v>
      </c>
      <c r="C1015" s="72">
        <v>22528.69</v>
      </c>
      <c r="D1015" s="72" t="s">
        <v>20</v>
      </c>
      <c r="E1015" s="72">
        <v>23403.83</v>
      </c>
      <c r="F1015" s="63">
        <f t="shared" si="61"/>
        <v>103.88455786821163</v>
      </c>
      <c r="G1015" s="63">
        <v>0</v>
      </c>
    </row>
    <row r="1016" spans="1:7" ht="45">
      <c r="A1016" s="67" t="s">
        <v>663</v>
      </c>
      <c r="B1016" s="68" t="s">
        <v>664</v>
      </c>
      <c r="C1016" s="70">
        <v>9648.52</v>
      </c>
      <c r="D1016" s="70">
        <v>9000</v>
      </c>
      <c r="E1016" s="70">
        <v>9392.1299999999992</v>
      </c>
      <c r="F1016" s="58">
        <f t="shared" si="61"/>
        <v>97.342701264028037</v>
      </c>
      <c r="G1016" s="58">
        <f>(E1016/D1016)*100</f>
        <v>104.35699999999999</v>
      </c>
    </row>
    <row r="1017" spans="1:7" ht="15">
      <c r="A1017" s="71" t="s">
        <v>326</v>
      </c>
      <c r="B1017" s="37" t="s">
        <v>327</v>
      </c>
      <c r="C1017" s="72">
        <v>9648.52</v>
      </c>
      <c r="D1017" s="72">
        <v>9000</v>
      </c>
      <c r="E1017" s="61">
        <v>9392.1299999999992</v>
      </c>
      <c r="F1017" s="63">
        <f t="shared" si="61"/>
        <v>97.342701264028037</v>
      </c>
      <c r="G1017" s="63">
        <f>(E1017/D1017)*100</f>
        <v>104.35699999999999</v>
      </c>
    </row>
    <row r="1018" spans="1:7" ht="30">
      <c r="A1018" s="105"/>
      <c r="B1018" s="37" t="s">
        <v>637</v>
      </c>
      <c r="C1018" s="72">
        <v>9648.52</v>
      </c>
      <c r="D1018" s="72">
        <v>9000</v>
      </c>
      <c r="E1018" s="61">
        <v>9392.1299999999992</v>
      </c>
      <c r="F1018" s="63">
        <f t="shared" si="61"/>
        <v>97.342701264028037</v>
      </c>
      <c r="G1018" s="63">
        <f>(E1018/D1018)*100</f>
        <v>104.35699999999999</v>
      </c>
    </row>
    <row r="1019" spans="1:7" ht="15">
      <c r="A1019" s="73">
        <v>3</v>
      </c>
      <c r="B1019" s="37" t="s">
        <v>335</v>
      </c>
      <c r="C1019" s="72">
        <v>9648.52</v>
      </c>
      <c r="D1019" s="72">
        <v>9000</v>
      </c>
      <c r="E1019" s="61">
        <v>9392.1299999999992</v>
      </c>
      <c r="F1019" s="63">
        <f t="shared" si="61"/>
        <v>97.342701264028037</v>
      </c>
      <c r="G1019" s="63">
        <f>(E1019/D1019)*100</f>
        <v>104.35699999999999</v>
      </c>
    </row>
    <row r="1020" spans="1:7" ht="15">
      <c r="A1020" s="73">
        <v>32</v>
      </c>
      <c r="B1020" s="37" t="s">
        <v>330</v>
      </c>
      <c r="C1020" s="72">
        <v>9648.52</v>
      </c>
      <c r="D1020" s="72">
        <v>9000</v>
      </c>
      <c r="E1020" s="61">
        <v>9392.1299999999992</v>
      </c>
      <c r="F1020" s="63">
        <f t="shared" si="61"/>
        <v>97.342701264028037</v>
      </c>
      <c r="G1020" s="63">
        <f>(E1020/D1020)*100</f>
        <v>104.35699999999999</v>
      </c>
    </row>
    <row r="1021" spans="1:7" ht="15">
      <c r="A1021" s="73">
        <v>323</v>
      </c>
      <c r="B1021" s="37" t="s">
        <v>377</v>
      </c>
      <c r="C1021" s="72">
        <v>9648.52</v>
      </c>
      <c r="D1021" s="72" t="s">
        <v>20</v>
      </c>
      <c r="E1021" s="61">
        <v>9392.1299999999992</v>
      </c>
      <c r="F1021" s="63">
        <f t="shared" si="61"/>
        <v>97.342701264028037</v>
      </c>
      <c r="G1021" s="63" t="s">
        <v>20</v>
      </c>
    </row>
    <row r="1022" spans="1:7" ht="15">
      <c r="A1022" s="73">
        <v>3231</v>
      </c>
      <c r="B1022" s="37" t="s">
        <v>665</v>
      </c>
      <c r="C1022" s="72">
        <v>9648.52</v>
      </c>
      <c r="D1022" s="72" t="s">
        <v>20</v>
      </c>
      <c r="E1022" s="61">
        <v>9392.1299999999992</v>
      </c>
      <c r="F1022" s="63">
        <f t="shared" si="61"/>
        <v>97.342701264028037</v>
      </c>
      <c r="G1022" s="63" t="s">
        <v>20</v>
      </c>
    </row>
    <row r="1023" spans="1:7" ht="43.5" customHeight="1">
      <c r="A1023" s="67" t="s">
        <v>666</v>
      </c>
      <c r="B1023" s="68" t="s">
        <v>667</v>
      </c>
      <c r="C1023" s="70">
        <v>2440</v>
      </c>
      <c r="D1023" s="69">
        <v>2360</v>
      </c>
      <c r="E1023" s="69">
        <v>2360</v>
      </c>
      <c r="F1023" s="58">
        <f t="shared" si="61"/>
        <v>96.721311475409834</v>
      </c>
      <c r="G1023" s="58">
        <f>(E1023/D1023)*100</f>
        <v>100</v>
      </c>
    </row>
    <row r="1024" spans="1:7" ht="15">
      <c r="A1024" s="71" t="s">
        <v>326</v>
      </c>
      <c r="B1024" s="37" t="s">
        <v>327</v>
      </c>
      <c r="C1024" s="72">
        <v>2440</v>
      </c>
      <c r="D1024" s="72">
        <v>2360</v>
      </c>
      <c r="E1024" s="72">
        <v>2360</v>
      </c>
      <c r="F1024" s="63">
        <f t="shared" si="61"/>
        <v>96.721311475409834</v>
      </c>
      <c r="G1024" s="63">
        <f>(E1024/D1024)*100</f>
        <v>100</v>
      </c>
    </row>
    <row r="1025" spans="1:7" ht="30">
      <c r="A1025" s="105"/>
      <c r="B1025" s="37" t="s">
        <v>637</v>
      </c>
      <c r="C1025" s="72">
        <v>2440</v>
      </c>
      <c r="D1025" s="72">
        <v>2360</v>
      </c>
      <c r="E1025" s="72">
        <v>2360</v>
      </c>
      <c r="F1025" s="63">
        <f t="shared" si="61"/>
        <v>96.721311475409834</v>
      </c>
      <c r="G1025" s="63">
        <f>(E1025/D1025)*100</f>
        <v>100</v>
      </c>
    </row>
    <row r="1026" spans="1:7" ht="15">
      <c r="A1026" s="73">
        <v>3</v>
      </c>
      <c r="B1026" s="37" t="s">
        <v>335</v>
      </c>
      <c r="C1026" s="72">
        <v>2440</v>
      </c>
      <c r="D1026" s="72">
        <v>2360</v>
      </c>
      <c r="E1026" s="72">
        <v>2360</v>
      </c>
      <c r="F1026" s="63">
        <f t="shared" si="61"/>
        <v>96.721311475409834</v>
      </c>
      <c r="G1026" s="63">
        <f>(E1026/D1026)*100</f>
        <v>100</v>
      </c>
    </row>
    <row r="1027" spans="1:7" ht="15">
      <c r="A1027" s="73">
        <v>32</v>
      </c>
      <c r="B1027" s="37" t="s">
        <v>330</v>
      </c>
      <c r="C1027" s="72">
        <v>2440</v>
      </c>
      <c r="D1027" s="72">
        <v>2360</v>
      </c>
      <c r="E1027" s="72">
        <v>2360</v>
      </c>
      <c r="F1027" s="63">
        <f t="shared" si="61"/>
        <v>96.721311475409834</v>
      </c>
      <c r="G1027" s="63">
        <f>(E1027/D1027)*100</f>
        <v>100</v>
      </c>
    </row>
    <row r="1028" spans="1:7" ht="30">
      <c r="A1028" s="73">
        <v>329</v>
      </c>
      <c r="B1028" s="37" t="s">
        <v>331</v>
      </c>
      <c r="C1028" s="72">
        <v>2440</v>
      </c>
      <c r="D1028" s="72" t="s">
        <v>20</v>
      </c>
      <c r="E1028" s="72">
        <v>2360</v>
      </c>
      <c r="F1028" s="63">
        <f t="shared" si="61"/>
        <v>96.721311475409834</v>
      </c>
      <c r="G1028" s="63" t="s">
        <v>20</v>
      </c>
    </row>
    <row r="1029" spans="1:7" ht="30">
      <c r="A1029" s="73">
        <v>3299</v>
      </c>
      <c r="B1029" s="37" t="s">
        <v>668</v>
      </c>
      <c r="C1029" s="72">
        <v>2440</v>
      </c>
      <c r="D1029" s="72" t="s">
        <v>20</v>
      </c>
      <c r="E1029" s="72">
        <v>2360</v>
      </c>
      <c r="F1029" s="63">
        <f t="shared" si="61"/>
        <v>96.721311475409834</v>
      </c>
      <c r="G1029" s="63" t="s">
        <v>20</v>
      </c>
    </row>
    <row r="1030" spans="1:7" ht="45">
      <c r="A1030" s="67" t="s">
        <v>669</v>
      </c>
      <c r="B1030" s="68" t="s">
        <v>670</v>
      </c>
      <c r="C1030" s="70">
        <v>26293.73</v>
      </c>
      <c r="D1030" s="70">
        <v>27000</v>
      </c>
      <c r="E1030" s="70">
        <v>28423.25</v>
      </c>
      <c r="F1030" s="58">
        <f t="shared" si="61"/>
        <v>108.09896503843312</v>
      </c>
      <c r="G1030" s="58">
        <f>(E1030/D1030)*100</f>
        <v>105.2712962962963</v>
      </c>
    </row>
    <row r="1031" spans="1:7" ht="15">
      <c r="A1031" s="71" t="s">
        <v>326</v>
      </c>
      <c r="B1031" s="37" t="s">
        <v>327</v>
      </c>
      <c r="C1031" s="72">
        <v>26293.73</v>
      </c>
      <c r="D1031" s="72">
        <v>27000</v>
      </c>
      <c r="E1031" s="61">
        <v>28423.25</v>
      </c>
      <c r="F1031" s="63">
        <f t="shared" si="61"/>
        <v>108.09896503843312</v>
      </c>
      <c r="G1031" s="63">
        <f>(E1031/D1031)*100</f>
        <v>105.2712962962963</v>
      </c>
    </row>
    <row r="1032" spans="1:7" ht="30">
      <c r="A1032" s="105"/>
      <c r="B1032" s="37" t="s">
        <v>637</v>
      </c>
      <c r="C1032" s="72">
        <v>26293.73</v>
      </c>
      <c r="D1032" s="72">
        <v>27000</v>
      </c>
      <c r="E1032" s="61">
        <v>28423.25</v>
      </c>
      <c r="F1032" s="63">
        <f t="shared" si="61"/>
        <v>108.09896503843312</v>
      </c>
      <c r="G1032" s="63">
        <f>(E1032/D1032)*100</f>
        <v>105.2712962962963</v>
      </c>
    </row>
    <row r="1033" spans="1:7" ht="15">
      <c r="A1033" s="73">
        <v>3</v>
      </c>
      <c r="B1033" s="37" t="s">
        <v>335</v>
      </c>
      <c r="C1033" s="72">
        <v>26293.73</v>
      </c>
      <c r="D1033" s="72">
        <v>27000</v>
      </c>
      <c r="E1033" s="61">
        <v>28423.25</v>
      </c>
      <c r="F1033" s="63">
        <f t="shared" si="61"/>
        <v>108.09896503843312</v>
      </c>
      <c r="G1033" s="63">
        <f>(E1033/D1033)*100</f>
        <v>105.2712962962963</v>
      </c>
    </row>
    <row r="1034" spans="1:7" ht="45">
      <c r="A1034" s="73" t="s">
        <v>671</v>
      </c>
      <c r="B1034" s="37" t="s">
        <v>672</v>
      </c>
      <c r="C1034" s="72">
        <v>26293.73</v>
      </c>
      <c r="D1034" s="72">
        <v>27000</v>
      </c>
      <c r="E1034" s="61">
        <v>28423.25</v>
      </c>
      <c r="F1034" s="63">
        <f t="shared" si="61"/>
        <v>108.09896503843312</v>
      </c>
      <c r="G1034" s="63">
        <f>(E1034/D1034)*100</f>
        <v>105.2712962962963</v>
      </c>
    </row>
    <row r="1035" spans="1:7" ht="75">
      <c r="A1035" s="73" t="s">
        <v>673</v>
      </c>
      <c r="B1035" s="37" t="s">
        <v>674</v>
      </c>
      <c r="C1035" s="72">
        <v>26293.73</v>
      </c>
      <c r="D1035" s="72" t="s">
        <v>20</v>
      </c>
      <c r="E1035" s="61">
        <v>28423.25</v>
      </c>
      <c r="F1035" s="63">
        <f t="shared" si="61"/>
        <v>108.09896503843312</v>
      </c>
      <c r="G1035" s="63" t="s">
        <v>20</v>
      </c>
    </row>
    <row r="1036" spans="1:7" ht="45">
      <c r="A1036" s="56" t="s">
        <v>675</v>
      </c>
      <c r="B1036" s="57" t="s">
        <v>676</v>
      </c>
      <c r="C1036" s="58">
        <v>13368.64</v>
      </c>
      <c r="D1036" s="58">
        <v>17000</v>
      </c>
      <c r="E1036" s="58">
        <v>18289.14</v>
      </c>
      <c r="F1036" s="58">
        <f t="shared" si="61"/>
        <v>136.80628695215071</v>
      </c>
      <c r="G1036" s="58">
        <f>(E1036/D1036)*100</f>
        <v>107.58317647058824</v>
      </c>
    </row>
    <row r="1037" spans="1:7" ht="15">
      <c r="A1037" s="59" t="s">
        <v>326</v>
      </c>
      <c r="B1037" s="19" t="s">
        <v>327</v>
      </c>
      <c r="C1037" s="60">
        <v>13368.64</v>
      </c>
      <c r="D1037" s="60">
        <v>17000</v>
      </c>
      <c r="E1037" s="63">
        <v>18289.14</v>
      </c>
      <c r="F1037" s="63">
        <f t="shared" si="61"/>
        <v>136.80628695215071</v>
      </c>
      <c r="G1037" s="63">
        <f>(E1037/D1037)*100</f>
        <v>107.58317647058824</v>
      </c>
    </row>
    <row r="1038" spans="1:7" ht="30">
      <c r="A1038" s="64"/>
      <c r="B1038" s="19" t="s">
        <v>637</v>
      </c>
      <c r="C1038" s="60">
        <v>13368.64</v>
      </c>
      <c r="D1038" s="60">
        <v>17000</v>
      </c>
      <c r="E1038" s="63">
        <v>18289.14</v>
      </c>
      <c r="F1038" s="63">
        <f t="shared" si="61"/>
        <v>136.80628695215071</v>
      </c>
      <c r="G1038" s="63">
        <f>(E1038/D1038)*100</f>
        <v>107.58317647058824</v>
      </c>
    </row>
    <row r="1039" spans="1:7" ht="15">
      <c r="A1039" s="65">
        <v>3</v>
      </c>
      <c r="B1039" s="19" t="s">
        <v>335</v>
      </c>
      <c r="C1039" s="60">
        <v>13368.64</v>
      </c>
      <c r="D1039" s="60">
        <v>17000</v>
      </c>
      <c r="E1039" s="63">
        <v>18289.14</v>
      </c>
      <c r="F1039" s="63">
        <f t="shared" si="61"/>
        <v>136.80628695215071</v>
      </c>
      <c r="G1039" s="63">
        <f>(E1039/D1039)*100</f>
        <v>107.58317647058824</v>
      </c>
    </row>
    <row r="1040" spans="1:7" ht="15">
      <c r="A1040" s="65">
        <v>32</v>
      </c>
      <c r="B1040" s="19" t="s">
        <v>330</v>
      </c>
      <c r="C1040" s="60">
        <v>13368.64</v>
      </c>
      <c r="D1040" s="60">
        <v>17000</v>
      </c>
      <c r="E1040" s="63">
        <v>18289.14</v>
      </c>
      <c r="F1040" s="63">
        <f t="shared" ref="F1040:F1066" si="63">(E1040/C1040)*100</f>
        <v>136.80628695215071</v>
      </c>
      <c r="G1040" s="63">
        <f>(E1040/D1040)*100</f>
        <v>107.58317647058824</v>
      </c>
    </row>
    <row r="1041" spans="1:7" ht="15">
      <c r="A1041" s="65">
        <v>323</v>
      </c>
      <c r="B1041" s="19" t="s">
        <v>377</v>
      </c>
      <c r="C1041" s="60">
        <v>13368.64</v>
      </c>
      <c r="D1041" s="60" t="s">
        <v>20</v>
      </c>
      <c r="E1041" s="63">
        <v>18289.14</v>
      </c>
      <c r="F1041" s="63">
        <f t="shared" si="63"/>
        <v>136.80628695215071</v>
      </c>
      <c r="G1041" s="63" t="s">
        <v>20</v>
      </c>
    </row>
    <row r="1042" spans="1:7" ht="15">
      <c r="A1042" s="65">
        <v>3235</v>
      </c>
      <c r="B1042" s="19" t="s">
        <v>677</v>
      </c>
      <c r="C1042" s="60">
        <v>13368.64</v>
      </c>
      <c r="D1042" s="60" t="s">
        <v>20</v>
      </c>
      <c r="E1042" s="63">
        <v>18289.14</v>
      </c>
      <c r="F1042" s="63">
        <f t="shared" si="63"/>
        <v>136.80628695215071</v>
      </c>
      <c r="G1042" s="63" t="s">
        <v>20</v>
      </c>
    </row>
    <row r="1043" spans="1:7" ht="42.75">
      <c r="A1043" s="53" t="s">
        <v>678</v>
      </c>
      <c r="B1043" s="22" t="s">
        <v>679</v>
      </c>
      <c r="C1043" s="54">
        <v>14904.17</v>
      </c>
      <c r="D1043" s="54">
        <v>14000</v>
      </c>
      <c r="E1043" s="54">
        <f>E1044</f>
        <v>15935.77</v>
      </c>
      <c r="F1043" s="79">
        <f t="shared" si="63"/>
        <v>106.9215528271618</v>
      </c>
      <c r="G1043" s="79">
        <f t="shared" ref="G1043:G1048" si="64">(E1043/D1043)*100</f>
        <v>113.82692857142858</v>
      </c>
    </row>
    <row r="1044" spans="1:7" ht="45">
      <c r="A1044" s="56" t="s">
        <v>680</v>
      </c>
      <c r="B1044" s="57" t="s">
        <v>681</v>
      </c>
      <c r="C1044" s="58">
        <v>14904.17</v>
      </c>
      <c r="D1044" s="58">
        <v>14000</v>
      </c>
      <c r="E1044" s="58">
        <v>15935.77</v>
      </c>
      <c r="F1044" s="58">
        <f t="shared" si="63"/>
        <v>106.9215528271618</v>
      </c>
      <c r="G1044" s="58">
        <f t="shared" si="64"/>
        <v>113.82692857142858</v>
      </c>
    </row>
    <row r="1045" spans="1:7" ht="15">
      <c r="A1045" s="59" t="s">
        <v>326</v>
      </c>
      <c r="B1045" s="19" t="s">
        <v>327</v>
      </c>
      <c r="C1045" s="60">
        <v>14904.17</v>
      </c>
      <c r="D1045" s="60">
        <v>14000</v>
      </c>
      <c r="E1045" s="63">
        <v>15935.77</v>
      </c>
      <c r="F1045" s="63">
        <f t="shared" si="63"/>
        <v>106.9215528271618</v>
      </c>
      <c r="G1045" s="63">
        <f t="shared" si="64"/>
        <v>113.82692857142858</v>
      </c>
    </row>
    <row r="1046" spans="1:7" ht="30">
      <c r="A1046" s="64"/>
      <c r="B1046" s="19" t="s">
        <v>637</v>
      </c>
      <c r="C1046" s="60">
        <v>14904.17</v>
      </c>
      <c r="D1046" s="60">
        <v>14000</v>
      </c>
      <c r="E1046" s="63">
        <v>15935.77</v>
      </c>
      <c r="F1046" s="63">
        <f t="shared" si="63"/>
        <v>106.9215528271618</v>
      </c>
      <c r="G1046" s="63">
        <f t="shared" si="64"/>
        <v>113.82692857142858</v>
      </c>
    </row>
    <row r="1047" spans="1:7" ht="15">
      <c r="A1047" s="65">
        <v>3</v>
      </c>
      <c r="B1047" s="19" t="s">
        <v>335</v>
      </c>
      <c r="C1047" s="60">
        <v>14904.17</v>
      </c>
      <c r="D1047" s="60">
        <v>14000</v>
      </c>
      <c r="E1047" s="63">
        <v>15935.77</v>
      </c>
      <c r="F1047" s="63">
        <f t="shared" si="63"/>
        <v>106.9215528271618</v>
      </c>
      <c r="G1047" s="63">
        <f t="shared" si="64"/>
        <v>113.82692857142858</v>
      </c>
    </row>
    <row r="1048" spans="1:7" ht="30">
      <c r="A1048" s="65">
        <v>37</v>
      </c>
      <c r="B1048" s="19" t="s">
        <v>594</v>
      </c>
      <c r="C1048" s="60">
        <v>14904.17</v>
      </c>
      <c r="D1048" s="60">
        <v>14000</v>
      </c>
      <c r="E1048" s="63">
        <v>15935.77</v>
      </c>
      <c r="F1048" s="63">
        <f t="shared" si="63"/>
        <v>106.9215528271618</v>
      </c>
      <c r="G1048" s="63">
        <f t="shared" si="64"/>
        <v>113.82692857142858</v>
      </c>
    </row>
    <row r="1049" spans="1:7" ht="30">
      <c r="A1049" s="65">
        <v>372</v>
      </c>
      <c r="B1049" s="19" t="s">
        <v>595</v>
      </c>
      <c r="C1049" s="60">
        <v>14904.17</v>
      </c>
      <c r="D1049" s="60" t="s">
        <v>20</v>
      </c>
      <c r="E1049" s="63">
        <v>15935.77</v>
      </c>
      <c r="F1049" s="63">
        <f t="shared" si="63"/>
        <v>106.9215528271618</v>
      </c>
      <c r="G1049" s="63" t="s">
        <v>20</v>
      </c>
    </row>
    <row r="1050" spans="1:7" ht="30">
      <c r="A1050" s="111">
        <v>3722</v>
      </c>
      <c r="B1050" s="40" t="s">
        <v>607</v>
      </c>
      <c r="C1050" s="89">
        <v>14904.17</v>
      </c>
      <c r="D1050" s="89" t="s">
        <v>20</v>
      </c>
      <c r="E1050" s="63">
        <v>15935.77</v>
      </c>
      <c r="F1050" s="63">
        <f t="shared" si="63"/>
        <v>106.9215528271618</v>
      </c>
      <c r="G1050" s="63" t="s">
        <v>20</v>
      </c>
    </row>
    <row r="1051" spans="1:7" ht="42.75">
      <c r="A1051" s="53" t="s">
        <v>682</v>
      </c>
      <c r="B1051" s="22" t="s">
        <v>683</v>
      </c>
      <c r="C1051" s="54">
        <v>24300</v>
      </c>
      <c r="D1051" s="54">
        <v>23000</v>
      </c>
      <c r="E1051" s="54">
        <v>27000</v>
      </c>
      <c r="F1051" s="79">
        <f t="shared" si="63"/>
        <v>111.11111111111111</v>
      </c>
      <c r="G1051" s="79">
        <f t="shared" ref="G1051:G1056" si="65">(E1051/D1051)*100</f>
        <v>117.39130434782609</v>
      </c>
    </row>
    <row r="1052" spans="1:7" ht="35.25" customHeight="1">
      <c r="A1052" s="56" t="s">
        <v>684</v>
      </c>
      <c r="B1052" s="57" t="s">
        <v>685</v>
      </c>
      <c r="C1052" s="58">
        <v>24300</v>
      </c>
      <c r="D1052" s="58">
        <v>23000</v>
      </c>
      <c r="E1052" s="58">
        <v>27000</v>
      </c>
      <c r="F1052" s="58">
        <f t="shared" si="63"/>
        <v>111.11111111111111</v>
      </c>
      <c r="G1052" s="58">
        <f t="shared" si="65"/>
        <v>117.39130434782609</v>
      </c>
    </row>
    <row r="1053" spans="1:7" ht="15">
      <c r="A1053" s="59" t="s">
        <v>326</v>
      </c>
      <c r="B1053" s="19" t="s">
        <v>327</v>
      </c>
      <c r="C1053" s="60">
        <v>24300</v>
      </c>
      <c r="D1053" s="60">
        <v>23000</v>
      </c>
      <c r="E1053" s="60">
        <v>27000</v>
      </c>
      <c r="F1053" s="63">
        <f t="shared" si="63"/>
        <v>111.11111111111111</v>
      </c>
      <c r="G1053" s="63">
        <f t="shared" si="65"/>
        <v>117.39130434782609</v>
      </c>
    </row>
    <row r="1054" spans="1:7" ht="30">
      <c r="A1054" s="64"/>
      <c r="B1054" s="19" t="s">
        <v>637</v>
      </c>
      <c r="C1054" s="60">
        <v>24300</v>
      </c>
      <c r="D1054" s="60">
        <v>23000</v>
      </c>
      <c r="E1054" s="60">
        <v>27000</v>
      </c>
      <c r="F1054" s="63">
        <f t="shared" si="63"/>
        <v>111.11111111111111</v>
      </c>
      <c r="G1054" s="63">
        <f t="shared" si="65"/>
        <v>117.39130434782609</v>
      </c>
    </row>
    <row r="1055" spans="1:7" ht="15">
      <c r="A1055" s="65">
        <v>3</v>
      </c>
      <c r="B1055" s="19" t="s">
        <v>335</v>
      </c>
      <c r="C1055" s="60">
        <v>24300</v>
      </c>
      <c r="D1055" s="60">
        <v>23000</v>
      </c>
      <c r="E1055" s="60">
        <v>27000</v>
      </c>
      <c r="F1055" s="63">
        <f t="shared" si="63"/>
        <v>111.11111111111111</v>
      </c>
      <c r="G1055" s="63">
        <f t="shared" si="65"/>
        <v>117.39130434782609</v>
      </c>
    </row>
    <row r="1056" spans="1:7" ht="30">
      <c r="A1056" s="65">
        <v>37</v>
      </c>
      <c r="B1056" s="19" t="s">
        <v>594</v>
      </c>
      <c r="C1056" s="60">
        <v>24300</v>
      </c>
      <c r="D1056" s="60">
        <v>23000</v>
      </c>
      <c r="E1056" s="60">
        <v>27000</v>
      </c>
      <c r="F1056" s="63">
        <f t="shared" si="63"/>
        <v>111.11111111111111</v>
      </c>
      <c r="G1056" s="63">
        <f t="shared" si="65"/>
        <v>117.39130434782609</v>
      </c>
    </row>
    <row r="1057" spans="1:8" ht="30">
      <c r="A1057" s="65">
        <v>372</v>
      </c>
      <c r="B1057" s="19" t="s">
        <v>595</v>
      </c>
      <c r="C1057" s="60">
        <v>24300</v>
      </c>
      <c r="D1057" s="65" t="s">
        <v>20</v>
      </c>
      <c r="E1057" s="60">
        <v>27000</v>
      </c>
      <c r="F1057" s="63">
        <f t="shared" si="63"/>
        <v>111.11111111111111</v>
      </c>
      <c r="G1057" s="63" t="s">
        <v>20</v>
      </c>
    </row>
    <row r="1058" spans="1:8" ht="30">
      <c r="A1058" s="65">
        <v>3721</v>
      </c>
      <c r="B1058" s="19" t="s">
        <v>596</v>
      </c>
      <c r="C1058" s="60">
        <v>24300</v>
      </c>
      <c r="D1058" s="65" t="s">
        <v>20</v>
      </c>
      <c r="E1058" s="60">
        <v>27000</v>
      </c>
      <c r="F1058" s="63">
        <f t="shared" si="63"/>
        <v>111.11111111111111</v>
      </c>
      <c r="G1058" s="63" t="s">
        <v>20</v>
      </c>
    </row>
    <row r="1059" spans="1:8" ht="92.25" customHeight="1">
      <c r="A1059" s="53" t="s">
        <v>686</v>
      </c>
      <c r="B1059" s="22" t="s">
        <v>687</v>
      </c>
      <c r="C1059" s="54">
        <v>720</v>
      </c>
      <c r="D1059" s="54">
        <v>2880</v>
      </c>
      <c r="E1059" s="54">
        <v>2880</v>
      </c>
      <c r="F1059" s="79">
        <f t="shared" si="63"/>
        <v>400</v>
      </c>
      <c r="G1059" s="79">
        <f t="shared" ref="G1059:G1064" si="66">(E1059/D1059)*100</f>
        <v>100</v>
      </c>
    </row>
    <row r="1060" spans="1:8" ht="60">
      <c r="A1060" s="67" t="s">
        <v>688</v>
      </c>
      <c r="B1060" s="68" t="s">
        <v>689</v>
      </c>
      <c r="C1060" s="70">
        <v>720</v>
      </c>
      <c r="D1060" s="70">
        <v>2880</v>
      </c>
      <c r="E1060" s="58">
        <v>2880</v>
      </c>
      <c r="F1060" s="58">
        <f t="shared" si="63"/>
        <v>400</v>
      </c>
      <c r="G1060" s="58">
        <f t="shared" si="66"/>
        <v>100</v>
      </c>
      <c r="H1060" s="4"/>
    </row>
    <row r="1061" spans="1:8" ht="30">
      <c r="A1061" s="73"/>
      <c r="B1061" s="37" t="s">
        <v>637</v>
      </c>
      <c r="C1061" s="72">
        <v>720</v>
      </c>
      <c r="D1061" s="72">
        <v>2880</v>
      </c>
      <c r="E1061" s="63">
        <v>2880</v>
      </c>
      <c r="F1061" s="63">
        <f t="shared" si="63"/>
        <v>400</v>
      </c>
      <c r="G1061" s="63">
        <f t="shared" si="66"/>
        <v>100</v>
      </c>
    </row>
    <row r="1062" spans="1:8" ht="15">
      <c r="A1062" s="73" t="s">
        <v>326</v>
      </c>
      <c r="B1062" s="37" t="s">
        <v>327</v>
      </c>
      <c r="C1062" s="72">
        <v>720</v>
      </c>
      <c r="D1062" s="72">
        <v>2880</v>
      </c>
      <c r="E1062" s="63">
        <v>2880</v>
      </c>
      <c r="F1062" s="63">
        <f t="shared" si="63"/>
        <v>400</v>
      </c>
      <c r="G1062" s="63">
        <f t="shared" si="66"/>
        <v>100</v>
      </c>
    </row>
    <row r="1063" spans="1:8" ht="15">
      <c r="A1063" s="73">
        <v>3</v>
      </c>
      <c r="B1063" s="37" t="s">
        <v>335</v>
      </c>
      <c r="C1063" s="72">
        <v>720</v>
      </c>
      <c r="D1063" s="72">
        <v>2880</v>
      </c>
      <c r="E1063" s="63">
        <v>2880</v>
      </c>
      <c r="F1063" s="63">
        <f t="shared" si="63"/>
        <v>400</v>
      </c>
      <c r="G1063" s="63">
        <f t="shared" si="66"/>
        <v>100</v>
      </c>
    </row>
    <row r="1064" spans="1:8" ht="15">
      <c r="A1064" s="73">
        <v>35</v>
      </c>
      <c r="B1064" s="37" t="s">
        <v>520</v>
      </c>
      <c r="C1064" s="72">
        <v>720</v>
      </c>
      <c r="D1064" s="72">
        <v>2880</v>
      </c>
      <c r="E1064" s="63">
        <v>2880</v>
      </c>
      <c r="F1064" s="63">
        <f t="shared" si="63"/>
        <v>400</v>
      </c>
      <c r="G1064" s="63">
        <f t="shared" si="66"/>
        <v>100</v>
      </c>
    </row>
    <row r="1065" spans="1:8" ht="45" customHeight="1">
      <c r="A1065" s="73" t="s">
        <v>690</v>
      </c>
      <c r="B1065" s="112" t="s">
        <v>691</v>
      </c>
      <c r="C1065" s="72">
        <v>720</v>
      </c>
      <c r="D1065" s="72" t="s">
        <v>20</v>
      </c>
      <c r="E1065" s="63">
        <v>2880</v>
      </c>
      <c r="F1065" s="63">
        <f t="shared" si="63"/>
        <v>400</v>
      </c>
      <c r="G1065" s="63" t="s">
        <v>20</v>
      </c>
    </row>
    <row r="1066" spans="1:8" ht="75">
      <c r="A1066" s="73" t="s">
        <v>692</v>
      </c>
      <c r="B1066" s="37" t="s">
        <v>693</v>
      </c>
      <c r="C1066" s="72">
        <v>720</v>
      </c>
      <c r="D1066" s="72" t="s">
        <v>20</v>
      </c>
      <c r="E1066" s="63">
        <v>2880</v>
      </c>
      <c r="F1066" s="63">
        <f t="shared" si="63"/>
        <v>400</v>
      </c>
      <c r="G1066" s="63" t="s">
        <v>20</v>
      </c>
    </row>
    <row r="1068" spans="1:8" ht="33.75" customHeight="1">
      <c r="A1068" s="117" t="s">
        <v>694</v>
      </c>
      <c r="B1068" s="118"/>
      <c r="C1068" s="118"/>
      <c r="D1068" s="118"/>
      <c r="E1068" s="118"/>
      <c r="F1068" s="118"/>
      <c r="G1068" s="118"/>
    </row>
    <row r="1069" spans="1:8" s="114" customFormat="1" ht="14.25" customHeight="1">
      <c r="A1069" s="115" t="s">
        <v>696</v>
      </c>
      <c r="B1069" s="113"/>
    </row>
    <row r="1072" spans="1:8" ht="28.5" customHeight="1">
      <c r="E1072" s="119" t="s">
        <v>695</v>
      </c>
      <c r="F1072" s="119"/>
      <c r="G1072" s="119"/>
    </row>
  </sheetData>
  <mergeCells count="13">
    <mergeCell ref="A7:F7"/>
    <mergeCell ref="A9:F9"/>
    <mergeCell ref="A11:F11"/>
    <mergeCell ref="B14:F14"/>
    <mergeCell ref="B22:F22"/>
    <mergeCell ref="A337:G337"/>
    <mergeCell ref="A1068:G1068"/>
    <mergeCell ref="E1072:G1072"/>
    <mergeCell ref="A34:F34"/>
    <mergeCell ref="A35:F35"/>
    <mergeCell ref="A248:F248"/>
    <mergeCell ref="A279:F279"/>
    <mergeCell ref="A327:F327"/>
  </mergeCells>
  <pageMargins left="0.7" right="0.7" top="0.75" bottom="0.75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prihoda i rashoda - finan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Sveti Đurđ</dc:creator>
  <dc:description/>
  <cp:lastModifiedBy>Upravitelj</cp:lastModifiedBy>
  <cp:revision>4</cp:revision>
  <cp:lastPrinted>2026-05-07T07:36:06Z</cp:lastPrinted>
  <dcterms:created xsi:type="dcterms:W3CDTF">2026-04-27T06:28:33Z</dcterms:created>
  <dcterms:modified xsi:type="dcterms:W3CDTF">2026-05-25T06:26:57Z</dcterms:modified>
  <dc:language>hr-HR</dc:language>
</cp:coreProperties>
</file>