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E\POLUGODIŠNJI izvještaj\Pologodišnji izvještaj za 2026. godinu\"/>
    </mc:Choice>
  </mc:AlternateContent>
  <xr:revisionPtr revIDLastSave="0" documentId="13_ncr:1_{04CF95FE-0029-470E-B32A-64F245AEAC8D}" xr6:coauthVersionLast="47" xr6:coauthVersionMax="47" xr10:uidLastSave="{00000000-0000-0000-0000-000000000000}"/>
  <bookViews>
    <workbookView xWindow="-120" yWindow="-120" windowWidth="29040" windowHeight="15720" activeTab="4" xr2:uid="{F220703B-2CEE-49FC-9AAB-EFD7B9B0332F}"/>
  </bookViews>
  <sheets>
    <sheet name="Račun prihoda i rashoda" sheetId="1" r:id="rId1"/>
    <sheet name="Prema ekonomskoj klasifikaciji" sheetId="2" r:id="rId2"/>
    <sheet name="Prema izvorima financiranja" sheetId="3" r:id="rId3"/>
    <sheet name="Prema funkcijskoj klasifikaciji" sheetId="4" r:id="rId4"/>
    <sheet name="Posebni dio" sheetId="5" r:id="rId5"/>
  </sheets>
  <externalReferences>
    <externalReference r:id="rId6"/>
  </externalReferences>
  <definedNames>
    <definedName name="_Hlk143761907" localSheetId="1">'Prema ekonomskoj klasifikaciji'!$A$70</definedName>
    <definedName name="_Hlk144102178" localSheetId="2">'Prema izvorima financiranja'!$A$23</definedName>
    <definedName name="_xlnm.Print_Area" localSheetId="4">'Posebni dio'!$A$1:$H$798</definedName>
    <definedName name="_xlnm.Print_Area" localSheetId="1">'Prema ekonomskoj klasifikaciji'!$A$1:$G$173</definedName>
    <definedName name="_xlnm.Print_Area" localSheetId="0">'Račun prihoda i rashoda'!$A$1:$G$33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  <c r="G28" i="3"/>
  <c r="G29" i="3"/>
  <c r="G30" i="3"/>
  <c r="G31" i="3"/>
  <c r="G32" i="3"/>
  <c r="G33" i="3"/>
  <c r="G34" i="3"/>
  <c r="G37" i="3"/>
  <c r="G38" i="3"/>
  <c r="F28" i="3"/>
  <c r="F29" i="3"/>
  <c r="F30" i="3"/>
  <c r="F31" i="3"/>
  <c r="F32" i="3"/>
  <c r="F33" i="3"/>
  <c r="F34" i="3"/>
  <c r="F25" i="3"/>
  <c r="E26" i="3"/>
  <c r="F26" i="3" s="1"/>
  <c r="E25" i="3"/>
  <c r="G25" i="3" s="1"/>
  <c r="F25" i="4"/>
  <c r="F26" i="4"/>
  <c r="F27" i="4"/>
  <c r="F28" i="4"/>
  <c r="F24" i="4"/>
  <c r="F7" i="4"/>
  <c r="F8" i="4"/>
  <c r="F9" i="4"/>
  <c r="F10" i="4"/>
  <c r="F11" i="4"/>
  <c r="F12" i="4"/>
  <c r="F13" i="4"/>
  <c r="F14" i="4"/>
  <c r="F15" i="4"/>
  <c r="F16" i="4"/>
  <c r="F18" i="4"/>
  <c r="F20" i="4"/>
  <c r="F21" i="4"/>
  <c r="F22" i="4"/>
  <c r="F23" i="4"/>
  <c r="F31" i="4"/>
  <c r="F32" i="4"/>
  <c r="F33" i="4"/>
  <c r="F35" i="4"/>
  <c r="F36" i="4"/>
  <c r="F37" i="4"/>
  <c r="F38" i="4"/>
  <c r="F40" i="4"/>
  <c r="F42" i="4"/>
  <c r="F43" i="4"/>
  <c r="F44" i="4"/>
  <c r="F45" i="4"/>
  <c r="F6" i="4"/>
  <c r="G26" i="3" l="1"/>
  <c r="E39" i="3"/>
  <c r="H109" i="5"/>
  <c r="G109" i="5"/>
  <c r="H772" i="5"/>
  <c r="H521" i="5"/>
  <c r="F121" i="2"/>
  <c r="F73" i="2"/>
  <c r="G73" i="2"/>
  <c r="E9" i="5"/>
  <c r="D31" i="1"/>
  <c r="D30" i="1"/>
  <c r="E32" i="1"/>
  <c r="F32" i="1"/>
  <c r="F39" i="3" l="1"/>
  <c r="G39" i="3"/>
  <c r="D22" i="1"/>
  <c r="D33" i="1" s="1"/>
  <c r="F33" i="1" s="1"/>
  <c r="G6" i="4"/>
  <c r="G10" i="4"/>
  <c r="G13" i="4"/>
  <c r="G20" i="4"/>
  <c r="G36" i="4"/>
  <c r="G40" i="4"/>
  <c r="G46" i="4"/>
  <c r="G23" i="4"/>
  <c r="G31" i="4"/>
  <c r="F46" i="4"/>
  <c r="E46" i="4"/>
  <c r="G110" i="5"/>
  <c r="G111" i="5"/>
  <c r="G118" i="5"/>
  <c r="G124" i="5"/>
  <c r="G125" i="5"/>
  <c r="G127" i="5"/>
  <c r="G132" i="5"/>
  <c r="G34" i="5"/>
  <c r="G11" i="5"/>
  <c r="F11" i="5"/>
  <c r="G9" i="5"/>
  <c r="F9" i="5"/>
  <c r="F49" i="5"/>
  <c r="F35" i="5" s="1"/>
  <c r="F50" i="5"/>
  <c r="F61" i="5"/>
  <c r="F51" i="5" s="1"/>
  <c r="F95" i="5"/>
  <c r="F92" i="5" s="1"/>
  <c r="F660" i="5"/>
  <c r="F659" i="5" s="1"/>
  <c r="F351" i="5"/>
  <c r="F338" i="5"/>
  <c r="F229" i="5"/>
  <c r="F198" i="5"/>
  <c r="F135" i="5"/>
  <c r="H135" i="5" s="1"/>
  <c r="G35" i="5" l="1"/>
  <c r="H35" i="5"/>
  <c r="F658" i="5"/>
  <c r="H659" i="5"/>
  <c r="F48" i="5"/>
  <c r="G48" i="5" s="1"/>
  <c r="F126" i="5"/>
  <c r="G126" i="5" s="1"/>
  <c r="G8" i="5"/>
  <c r="G10" i="5"/>
  <c r="G12" i="5"/>
  <c r="G7" i="5"/>
  <c r="F8" i="5"/>
  <c r="F10" i="5"/>
  <c r="F12" i="5"/>
  <c r="F7" i="5"/>
  <c r="G6" i="3"/>
  <c r="G8" i="3"/>
  <c r="G9" i="3"/>
  <c r="G10" i="3"/>
  <c r="G11" i="3"/>
  <c r="G12" i="3"/>
  <c r="G13" i="3"/>
  <c r="G14" i="3"/>
  <c r="G17" i="3"/>
  <c r="G18" i="3"/>
  <c r="G19" i="3"/>
  <c r="G5" i="3"/>
  <c r="F8" i="3"/>
  <c r="F9" i="3"/>
  <c r="F10" i="3"/>
  <c r="F11" i="3"/>
  <c r="F12" i="3"/>
  <c r="F13" i="3"/>
  <c r="F14" i="3"/>
  <c r="F17" i="3"/>
  <c r="F18" i="3"/>
  <c r="F19" i="3"/>
  <c r="F6" i="3"/>
  <c r="F5" i="3"/>
  <c r="F31" i="1"/>
  <c r="F30" i="1"/>
  <c r="F20" i="1"/>
  <c r="F21" i="1"/>
  <c r="F22" i="1"/>
  <c r="F18" i="1"/>
  <c r="E18" i="1"/>
  <c r="H652" i="5"/>
  <c r="H326" i="5"/>
  <c r="H23" i="5"/>
  <c r="H24" i="5"/>
  <c r="H27" i="5"/>
  <c r="H28" i="5"/>
  <c r="H29" i="5"/>
  <c r="H30" i="5"/>
  <c r="H34" i="5"/>
  <c r="H36" i="5"/>
  <c r="H37" i="5"/>
  <c r="H38" i="5"/>
  <c r="H39" i="5"/>
  <c r="H42" i="5"/>
  <c r="H43" i="5"/>
  <c r="H44" i="5"/>
  <c r="H45" i="5"/>
  <c r="H49" i="5"/>
  <c r="H50" i="5"/>
  <c r="H52" i="5"/>
  <c r="H89" i="5"/>
  <c r="H96" i="5"/>
  <c r="H110" i="5"/>
  <c r="H111" i="5"/>
  <c r="H114" i="5"/>
  <c r="H115" i="5"/>
  <c r="H116" i="5"/>
  <c r="H117" i="5"/>
  <c r="H119" i="5"/>
  <c r="H120" i="5"/>
  <c r="H121" i="5"/>
  <c r="H123" i="5"/>
  <c r="H136" i="5"/>
  <c r="H137" i="5"/>
  <c r="H138" i="5"/>
  <c r="H139" i="5"/>
  <c r="H142" i="5"/>
  <c r="H143" i="5"/>
  <c r="H144" i="5"/>
  <c r="H145" i="5"/>
  <c r="H150" i="5"/>
  <c r="H151" i="5"/>
  <c r="H152" i="5"/>
  <c r="H153" i="5"/>
  <c r="H156" i="5"/>
  <c r="H157" i="5"/>
  <c r="H158" i="5"/>
  <c r="H159" i="5"/>
  <c r="H162" i="5"/>
  <c r="H163" i="5"/>
  <c r="H164" i="5"/>
  <c r="H165" i="5"/>
  <c r="H168" i="5"/>
  <c r="H169" i="5"/>
  <c r="H170" i="5"/>
  <c r="H171" i="5"/>
  <c r="H174" i="5"/>
  <c r="H175" i="5"/>
  <c r="H176" i="5"/>
  <c r="H177" i="5"/>
  <c r="H180" i="5"/>
  <c r="H181" i="5"/>
  <c r="H182" i="5"/>
  <c r="H183" i="5"/>
  <c r="H186" i="5"/>
  <c r="H187" i="5"/>
  <c r="H188" i="5"/>
  <c r="H189" i="5"/>
  <c r="H192" i="5"/>
  <c r="H193" i="5"/>
  <c r="H194" i="5"/>
  <c r="H195" i="5"/>
  <c r="H199" i="5"/>
  <c r="H200" i="5"/>
  <c r="H201" i="5"/>
  <c r="H202" i="5"/>
  <c r="H205" i="5"/>
  <c r="H206" i="5"/>
  <c r="H207" i="5"/>
  <c r="H208" i="5"/>
  <c r="H211" i="5"/>
  <c r="H212" i="5"/>
  <c r="H213" i="5"/>
  <c r="H214" i="5"/>
  <c r="H217" i="5"/>
  <c r="H218" i="5"/>
  <c r="H219" i="5"/>
  <c r="H220" i="5"/>
  <c r="H223" i="5"/>
  <c r="H224" i="5"/>
  <c r="H225" i="5"/>
  <c r="H226" i="5"/>
  <c r="H230" i="5"/>
  <c r="H231" i="5"/>
  <c r="H232" i="5"/>
  <c r="H233" i="5"/>
  <c r="H236" i="5"/>
  <c r="H237" i="5"/>
  <c r="H238" i="5"/>
  <c r="H239" i="5"/>
  <c r="H242" i="5"/>
  <c r="H243" i="5"/>
  <c r="H244" i="5"/>
  <c r="H245" i="5"/>
  <c r="H248" i="5"/>
  <c r="H249" i="5"/>
  <c r="H250" i="5"/>
  <c r="H251" i="5"/>
  <c r="H254" i="5"/>
  <c r="H255" i="5"/>
  <c r="H256" i="5"/>
  <c r="H257" i="5"/>
  <c r="H260" i="5"/>
  <c r="H261" i="5"/>
  <c r="H262" i="5"/>
  <c r="H263" i="5"/>
  <c r="H266" i="5"/>
  <c r="H267" i="5"/>
  <c r="H268" i="5"/>
  <c r="H269" i="5"/>
  <c r="H272" i="5"/>
  <c r="H273" i="5"/>
  <c r="H274" i="5"/>
  <c r="H275" i="5"/>
  <c r="H278" i="5"/>
  <c r="H279" i="5"/>
  <c r="H280" i="5"/>
  <c r="H281" i="5"/>
  <c r="H284" i="5"/>
  <c r="H285" i="5"/>
  <c r="H286" i="5"/>
  <c r="H287" i="5"/>
  <c r="H290" i="5"/>
  <c r="H291" i="5"/>
  <c r="H292" i="5"/>
  <c r="H293" i="5"/>
  <c r="H296" i="5"/>
  <c r="H297" i="5"/>
  <c r="H298" i="5"/>
  <c r="H299" i="5"/>
  <c r="H302" i="5"/>
  <c r="H303" i="5"/>
  <c r="H304" i="5"/>
  <c r="H305" i="5"/>
  <c r="H308" i="5"/>
  <c r="H309" i="5"/>
  <c r="H310" i="5"/>
  <c r="H311" i="5"/>
  <c r="H314" i="5"/>
  <c r="H315" i="5"/>
  <c r="H316" i="5"/>
  <c r="H317" i="5"/>
  <c r="H320" i="5"/>
  <c r="H321" i="5"/>
  <c r="H322" i="5"/>
  <c r="H323" i="5"/>
  <c r="H327" i="5"/>
  <c r="H328" i="5"/>
  <c r="H329" i="5"/>
  <c r="H332" i="5"/>
  <c r="H333" i="5"/>
  <c r="H334" i="5"/>
  <c r="H335" i="5"/>
  <c r="H339" i="5"/>
  <c r="H340" i="5"/>
  <c r="H341" i="5"/>
  <c r="H342" i="5"/>
  <c r="H345" i="5"/>
  <c r="H346" i="5"/>
  <c r="H347" i="5"/>
  <c r="H348" i="5"/>
  <c r="H358" i="5"/>
  <c r="H359" i="5"/>
  <c r="H360" i="5"/>
  <c r="H361" i="5"/>
  <c r="H364" i="5"/>
  <c r="H365" i="5"/>
  <c r="H366" i="5"/>
  <c r="H367" i="5"/>
  <c r="H370" i="5"/>
  <c r="H371" i="5"/>
  <c r="H372" i="5"/>
  <c r="H373" i="5"/>
  <c r="H376" i="5"/>
  <c r="H377" i="5"/>
  <c r="H378" i="5"/>
  <c r="H379" i="5"/>
  <c r="H382" i="5"/>
  <c r="H383" i="5"/>
  <c r="H384" i="5"/>
  <c r="H385" i="5"/>
  <c r="H388" i="5"/>
  <c r="H389" i="5"/>
  <c r="H390" i="5"/>
  <c r="H391" i="5"/>
  <c r="H394" i="5"/>
  <c r="H395" i="5"/>
  <c r="H396" i="5"/>
  <c r="H397" i="5"/>
  <c r="H400" i="5"/>
  <c r="H401" i="5"/>
  <c r="H402" i="5"/>
  <c r="H403" i="5"/>
  <c r="H406" i="5"/>
  <c r="H407" i="5"/>
  <c r="H408" i="5"/>
  <c r="H409" i="5"/>
  <c r="H412" i="5"/>
  <c r="H413" i="5"/>
  <c r="H414" i="5"/>
  <c r="H415" i="5"/>
  <c r="H418" i="5"/>
  <c r="H419" i="5"/>
  <c r="H420" i="5"/>
  <c r="H421" i="5"/>
  <c r="H424" i="5"/>
  <c r="H425" i="5"/>
  <c r="H426" i="5"/>
  <c r="H427" i="5"/>
  <c r="H430" i="5"/>
  <c r="H431" i="5"/>
  <c r="H432" i="5"/>
  <c r="H433" i="5"/>
  <c r="H436" i="5"/>
  <c r="H437" i="5"/>
  <c r="H438" i="5"/>
  <c r="H439" i="5"/>
  <c r="H442" i="5"/>
  <c r="H443" i="5"/>
  <c r="H444" i="5"/>
  <c r="H445" i="5"/>
  <c r="H448" i="5"/>
  <c r="H449" i="5"/>
  <c r="H450" i="5"/>
  <c r="H451" i="5"/>
  <c r="H454" i="5"/>
  <c r="H455" i="5"/>
  <c r="H456" i="5"/>
  <c r="H457" i="5"/>
  <c r="H460" i="5"/>
  <c r="H461" i="5"/>
  <c r="H462" i="5"/>
  <c r="H463" i="5"/>
  <c r="H466" i="5"/>
  <c r="H467" i="5"/>
  <c r="H468" i="5"/>
  <c r="H469" i="5"/>
  <c r="H472" i="5"/>
  <c r="H473" i="5"/>
  <c r="H474" i="5"/>
  <c r="H475" i="5"/>
  <c r="H491" i="5"/>
  <c r="H492" i="5"/>
  <c r="H493" i="5"/>
  <c r="H494" i="5"/>
  <c r="H497" i="5"/>
  <c r="H498" i="5"/>
  <c r="H499" i="5"/>
  <c r="H500" i="5"/>
  <c r="H503" i="5"/>
  <c r="H504" i="5"/>
  <c r="H505" i="5"/>
  <c r="H506" i="5"/>
  <c r="H509" i="5"/>
  <c r="H510" i="5"/>
  <c r="H511" i="5"/>
  <c r="H512" i="5"/>
  <c r="H515" i="5"/>
  <c r="H516" i="5"/>
  <c r="H517" i="5"/>
  <c r="H518" i="5"/>
  <c r="H522" i="5"/>
  <c r="H523" i="5"/>
  <c r="H524" i="5"/>
  <c r="H525" i="5"/>
  <c r="H528" i="5"/>
  <c r="H529" i="5"/>
  <c r="H530" i="5"/>
  <c r="H531" i="5"/>
  <c r="H534" i="5"/>
  <c r="H535" i="5"/>
  <c r="H536" i="5"/>
  <c r="H537" i="5"/>
  <c r="H540" i="5"/>
  <c r="H541" i="5"/>
  <c r="H542" i="5"/>
  <c r="H543" i="5"/>
  <c r="H546" i="5"/>
  <c r="H547" i="5"/>
  <c r="H548" i="5"/>
  <c r="H549" i="5"/>
  <c r="H550" i="5"/>
  <c r="H553" i="5"/>
  <c r="H554" i="5"/>
  <c r="H555" i="5"/>
  <c r="H556" i="5"/>
  <c r="H565" i="5"/>
  <c r="H566" i="5"/>
  <c r="H567" i="5"/>
  <c r="H568" i="5"/>
  <c r="H569" i="5"/>
  <c r="H572" i="5"/>
  <c r="H573" i="5"/>
  <c r="H574" i="5"/>
  <c r="H575" i="5"/>
  <c r="H576" i="5"/>
  <c r="H579" i="5"/>
  <c r="H580" i="5"/>
  <c r="H581" i="5"/>
  <c r="H582" i="5"/>
  <c r="H585" i="5"/>
  <c r="H586" i="5"/>
  <c r="H587" i="5"/>
  <c r="H588" i="5"/>
  <c r="H591" i="5"/>
  <c r="H592" i="5"/>
  <c r="H593" i="5"/>
  <c r="H594" i="5"/>
  <c r="H597" i="5"/>
  <c r="H598" i="5"/>
  <c r="H599" i="5"/>
  <c r="H600" i="5"/>
  <c r="H603" i="5"/>
  <c r="H604" i="5"/>
  <c r="H605" i="5"/>
  <c r="H606" i="5"/>
  <c r="H609" i="5"/>
  <c r="H610" i="5"/>
  <c r="H611" i="5"/>
  <c r="H612" i="5"/>
  <c r="H615" i="5"/>
  <c r="H616" i="5"/>
  <c r="H617" i="5"/>
  <c r="H618" i="5"/>
  <c r="H619" i="5"/>
  <c r="H622" i="5"/>
  <c r="H623" i="5"/>
  <c r="H624" i="5"/>
  <c r="H625" i="5"/>
  <c r="H628" i="5"/>
  <c r="H629" i="5"/>
  <c r="H630" i="5"/>
  <c r="H631" i="5"/>
  <c r="H634" i="5"/>
  <c r="H635" i="5"/>
  <c r="H636" i="5"/>
  <c r="H637" i="5"/>
  <c r="H640" i="5"/>
  <c r="H641" i="5"/>
  <c r="H642" i="5"/>
  <c r="H643" i="5"/>
  <c r="H646" i="5"/>
  <c r="H647" i="5"/>
  <c r="H648" i="5"/>
  <c r="H649" i="5"/>
  <c r="H653" i="5"/>
  <c r="H654" i="5"/>
  <c r="H655" i="5"/>
  <c r="H661" i="5"/>
  <c r="H662" i="5"/>
  <c r="H663" i="5"/>
  <c r="H672" i="5"/>
  <c r="H699" i="5"/>
  <c r="H709" i="5"/>
  <c r="H710" i="5"/>
  <c r="H711" i="5"/>
  <c r="H712" i="5"/>
  <c r="H715" i="5"/>
  <c r="H716" i="5"/>
  <c r="H717" i="5"/>
  <c r="H718" i="5"/>
  <c r="H719" i="5"/>
  <c r="H722" i="5"/>
  <c r="H723" i="5"/>
  <c r="H724" i="5"/>
  <c r="H725" i="5"/>
  <c r="H728" i="5"/>
  <c r="H729" i="5"/>
  <c r="H730" i="5"/>
  <c r="H731" i="5"/>
  <c r="H734" i="5"/>
  <c r="H735" i="5"/>
  <c r="H736" i="5"/>
  <c r="H737" i="5"/>
  <c r="H740" i="5"/>
  <c r="H741" i="5"/>
  <c r="H742" i="5"/>
  <c r="H743" i="5"/>
  <c r="H752" i="5"/>
  <c r="H753" i="5"/>
  <c r="H754" i="5"/>
  <c r="H755" i="5"/>
  <c r="H758" i="5"/>
  <c r="H759" i="5"/>
  <c r="H760" i="5"/>
  <c r="H761" i="5"/>
  <c r="H762" i="5"/>
  <c r="H765" i="5"/>
  <c r="H766" i="5"/>
  <c r="H767" i="5"/>
  <c r="H768" i="5"/>
  <c r="H769" i="5"/>
  <c r="H773" i="5"/>
  <c r="H774" i="5"/>
  <c r="H775" i="5"/>
  <c r="H776" i="5"/>
  <c r="H22" i="5"/>
  <c r="H21" i="5"/>
  <c r="H19" i="5"/>
  <c r="H20" i="5"/>
  <c r="H18" i="5"/>
  <c r="G640" i="5"/>
  <c r="H48" i="5" l="1"/>
  <c r="F33" i="5"/>
  <c r="E30" i="1"/>
  <c r="E31" i="1"/>
  <c r="G528" i="5"/>
  <c r="G430" i="5"/>
  <c r="G272" i="5"/>
  <c r="G188" i="5"/>
  <c r="G189" i="5"/>
  <c r="G190" i="5"/>
  <c r="G191" i="5"/>
  <c r="G198" i="5"/>
  <c r="G199" i="5"/>
  <c r="G200" i="5"/>
  <c r="G201" i="5"/>
  <c r="G202" i="5"/>
  <c r="G203" i="5"/>
  <c r="G204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31" i="5"/>
  <c r="G432" i="5"/>
  <c r="G433" i="5"/>
  <c r="G434" i="5"/>
  <c r="G435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521" i="5"/>
  <c r="G522" i="5"/>
  <c r="G523" i="5"/>
  <c r="G524" i="5"/>
  <c r="G525" i="5"/>
  <c r="G526" i="5"/>
  <c r="G527" i="5"/>
  <c r="G529" i="5"/>
  <c r="G530" i="5"/>
  <c r="G531" i="5"/>
  <c r="G532" i="5"/>
  <c r="G533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60" i="5"/>
  <c r="G564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34" i="5"/>
  <c r="G635" i="5"/>
  <c r="G636" i="5"/>
  <c r="G637" i="5"/>
  <c r="G638" i="5"/>
  <c r="G639" i="5"/>
  <c r="G641" i="5"/>
  <c r="G642" i="5"/>
  <c r="G643" i="5"/>
  <c r="G644" i="5"/>
  <c r="G645" i="5"/>
  <c r="G661" i="5"/>
  <c r="G662" i="5"/>
  <c r="G663" i="5"/>
  <c r="G664" i="5"/>
  <c r="G665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1" i="5"/>
  <c r="G692" i="5"/>
  <c r="G693" i="5"/>
  <c r="G694" i="5"/>
  <c r="G699" i="5"/>
  <c r="G700" i="5"/>
  <c r="G701" i="5"/>
  <c r="G703" i="5"/>
  <c r="G704" i="5"/>
  <c r="G705" i="5"/>
  <c r="G706" i="5"/>
  <c r="G707" i="5"/>
  <c r="G715" i="5"/>
  <c r="G722" i="5"/>
  <c r="G723" i="5"/>
  <c r="G724" i="5"/>
  <c r="G725" i="5"/>
  <c r="G726" i="5"/>
  <c r="G727" i="5"/>
  <c r="G728" i="5"/>
  <c r="G729" i="5"/>
  <c r="G730" i="5"/>
  <c r="G731" i="5"/>
  <c r="G732" i="5"/>
  <c r="G733" i="5"/>
  <c r="G734" i="5"/>
  <c r="G735" i="5"/>
  <c r="G736" i="5"/>
  <c r="G737" i="5"/>
  <c r="G738" i="5"/>
  <c r="G739" i="5"/>
  <c r="G752" i="5"/>
  <c r="G753" i="5"/>
  <c r="G754" i="5"/>
  <c r="G755" i="5"/>
  <c r="G756" i="5"/>
  <c r="G757" i="5"/>
  <c r="G758" i="5"/>
  <c r="G759" i="5"/>
  <c r="G760" i="5"/>
  <c r="G761" i="5"/>
  <c r="G762" i="5"/>
  <c r="G763" i="5"/>
  <c r="G764" i="5"/>
  <c r="G772" i="5"/>
  <c r="G773" i="5"/>
  <c r="G774" i="5"/>
  <c r="G775" i="5"/>
  <c r="G776" i="5"/>
  <c r="G777" i="5"/>
  <c r="G778" i="5"/>
  <c r="G187" i="5"/>
  <c r="G181" i="5"/>
  <c r="G182" i="5"/>
  <c r="G183" i="5"/>
  <c r="G184" i="5"/>
  <c r="G185" i="5"/>
  <c r="G186" i="5"/>
  <c r="G180" i="5"/>
  <c r="G149" i="5"/>
  <c r="G142" i="5"/>
  <c r="G143" i="5"/>
  <c r="G144" i="5"/>
  <c r="G145" i="5"/>
  <c r="G146" i="5"/>
  <c r="G147" i="5"/>
  <c r="G148" i="5"/>
  <c r="G137" i="5"/>
  <c r="G136" i="5"/>
  <c r="G138" i="5"/>
  <c r="G139" i="5"/>
  <c r="G140" i="5"/>
  <c r="G141" i="5"/>
  <c r="G21" i="5"/>
  <c r="G18" i="5"/>
  <c r="G50" i="5"/>
  <c r="G52" i="5"/>
  <c r="G53" i="5"/>
  <c r="G54" i="5"/>
  <c r="G55" i="5"/>
  <c r="G56" i="5"/>
  <c r="G57" i="5"/>
  <c r="G58" i="5"/>
  <c r="G59" i="5"/>
  <c r="G60" i="5"/>
  <c r="G62" i="5"/>
  <c r="G63" i="5"/>
  <c r="G64" i="5"/>
  <c r="G65" i="5"/>
  <c r="G66" i="5"/>
  <c r="G67" i="5"/>
  <c r="G68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2" i="5"/>
  <c r="G93" i="5"/>
  <c r="G94" i="5"/>
  <c r="G95" i="5"/>
  <c r="G96" i="5"/>
  <c r="G97" i="5"/>
  <c r="G98" i="5"/>
  <c r="G100" i="5"/>
  <c r="G103" i="5"/>
  <c r="G104" i="5"/>
  <c r="G105" i="5"/>
  <c r="G106" i="5"/>
  <c r="G107" i="5"/>
  <c r="G108" i="5"/>
  <c r="G49" i="5"/>
  <c r="G43" i="5"/>
  <c r="G44" i="5"/>
  <c r="G45" i="5"/>
  <c r="G46" i="5"/>
  <c r="G47" i="5"/>
  <c r="G42" i="5"/>
  <c r="G22" i="5"/>
  <c r="G23" i="5"/>
  <c r="G24" i="5"/>
  <c r="G25" i="5"/>
  <c r="G26" i="5"/>
  <c r="G19" i="5"/>
  <c r="G20" i="5"/>
  <c r="G660" i="5"/>
  <c r="H351" i="5"/>
  <c r="H338" i="5"/>
  <c r="H229" i="5"/>
  <c r="H198" i="5"/>
  <c r="G33" i="5" l="1"/>
  <c r="H33" i="5"/>
  <c r="G351" i="5"/>
  <c r="G135" i="5"/>
  <c r="G338" i="5"/>
  <c r="H660" i="5"/>
  <c r="H61" i="5"/>
  <c r="G142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5" i="2"/>
  <c r="G126" i="2"/>
  <c r="G127" i="2"/>
  <c r="G128" i="2"/>
  <c r="G129" i="2"/>
  <c r="G130" i="2"/>
  <c r="G131" i="2"/>
  <c r="G132" i="2"/>
  <c r="G133" i="2"/>
  <c r="G135" i="2"/>
  <c r="G143" i="2"/>
  <c r="G144" i="2"/>
  <c r="G145" i="2"/>
  <c r="G146" i="2"/>
  <c r="G147" i="2"/>
  <c r="G148" i="2"/>
  <c r="G153" i="2"/>
  <c r="G157" i="2"/>
  <c r="G158" i="2"/>
  <c r="G159" i="2"/>
  <c r="G160" i="2"/>
  <c r="G161" i="2"/>
  <c r="G162" i="2"/>
  <c r="G163" i="2"/>
  <c r="G164" i="2"/>
  <c r="G165" i="2"/>
  <c r="G170" i="2"/>
  <c r="G173" i="2"/>
  <c r="G72" i="2"/>
  <c r="F74" i="2"/>
  <c r="F86" i="2"/>
  <c r="F87" i="2"/>
  <c r="F122" i="2"/>
  <c r="F130" i="2"/>
  <c r="F142" i="2"/>
  <c r="F146" i="2"/>
  <c r="F153" i="2"/>
  <c r="F154" i="2"/>
  <c r="F157" i="2"/>
  <c r="F158" i="2"/>
  <c r="G68" i="2"/>
  <c r="F60" i="2"/>
  <c r="F59" i="2"/>
  <c r="F52" i="2"/>
  <c r="F47" i="2"/>
  <c r="F37" i="2"/>
  <c r="F30" i="2"/>
  <c r="G24" i="2"/>
  <c r="G25" i="2"/>
  <c r="G26" i="2"/>
  <c r="G27" i="2"/>
  <c r="G28" i="2"/>
  <c r="G29" i="2"/>
  <c r="G30" i="2"/>
  <c r="G33" i="2"/>
  <c r="G34" i="2"/>
  <c r="G35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2" i="2"/>
  <c r="G53" i="2"/>
  <c r="G54" i="2"/>
  <c r="G56" i="2"/>
  <c r="G57" i="2"/>
  <c r="G58" i="2"/>
  <c r="G59" i="2"/>
  <c r="G60" i="2"/>
  <c r="G61" i="2"/>
  <c r="G62" i="2"/>
  <c r="G10" i="2"/>
  <c r="G11" i="2"/>
  <c r="G12" i="2"/>
  <c r="G13" i="2"/>
  <c r="G14" i="2"/>
  <c r="G15" i="2"/>
  <c r="G16" i="2"/>
  <c r="G17" i="2"/>
  <c r="G18" i="2"/>
  <c r="G19" i="2"/>
  <c r="G20" i="2"/>
  <c r="G21" i="2"/>
  <c r="G23" i="2"/>
  <c r="G9" i="2"/>
  <c r="F23" i="2"/>
  <c r="F10" i="2"/>
  <c r="F9" i="2"/>
  <c r="D46" i="4"/>
  <c r="D72" i="2"/>
  <c r="F72" i="2" s="1"/>
  <c r="D153" i="2"/>
  <c r="D68" i="2"/>
  <c r="F68" i="2" s="1"/>
  <c r="D37" i="2"/>
  <c r="D23" i="2"/>
  <c r="C21" i="1"/>
  <c r="E21" i="1" s="1"/>
  <c r="C20" i="1"/>
  <c r="G659" i="5" l="1"/>
  <c r="C22" i="1"/>
  <c r="E22" i="1" s="1"/>
  <c r="E20" i="1"/>
  <c r="G61" i="5"/>
  <c r="D173" i="2"/>
  <c r="F173" i="2" s="1"/>
  <c r="G51" i="5" l="1"/>
  <c r="H51" i="5"/>
  <c r="G658" i="5"/>
  <c r="H658" i="5"/>
</calcChain>
</file>

<file path=xl/sharedStrings.xml><?xml version="1.0" encoding="utf-8"?>
<sst xmlns="http://schemas.openxmlformats.org/spreadsheetml/2006/main" count="2252" uniqueCount="722">
  <si>
    <t>POLUGODIŠNJI IZVJEŠTAJ O IZVRŠENJU PRORAČUNA OPĆINE SVETI ĐURĐ ZA 2026. GODINU</t>
  </si>
  <si>
    <t>Članak 1.</t>
  </si>
  <si>
    <t>Polugodišnji obračun Proračuna Općine Sveti Đurđ za 2026. godinu sastoji se od Računa prihoda i rashoda i Računa financiranja kako slijedi:</t>
  </si>
  <si>
    <t>A. RAČUN PRIHODA I RASHODA</t>
  </si>
  <si>
    <t>Brojčana oznaka i naziv računa</t>
  </si>
  <si>
    <t>Izvršenje za izvještajno razdoblje prethodne proračunske godine</t>
  </si>
  <si>
    <t>6  Prihodi poslovanja</t>
  </si>
  <si>
    <t>7  Prihodi od prodaje nefinancijske imovine</t>
  </si>
  <si>
    <t>3  Rashodi poslovanja</t>
  </si>
  <si>
    <t>4  Rashodi za nabavu nefinancijske imovine</t>
  </si>
  <si>
    <t>I. OPĆI DIO</t>
  </si>
  <si>
    <t>Plan proračuna za  2026. godinu</t>
  </si>
  <si>
    <t>Indeks %                                                  4/3</t>
  </si>
  <si>
    <t>Indeks %                                                         4/2</t>
  </si>
  <si>
    <t>B. RAČUN FINANCIRANJA</t>
  </si>
  <si>
    <t>8 Primici od financijske imovine i zaduživanja</t>
  </si>
  <si>
    <t>-</t>
  </si>
  <si>
    <t>5 Izdaci za financijsku imovinu i otplate zajmova</t>
  </si>
  <si>
    <t>Neto financiranje (8-5)</t>
  </si>
  <si>
    <t>Ukupno prihodi i primici (6+7+8)</t>
  </si>
  <si>
    <t>Ukupno rashodi i izdaci (3+4+5)</t>
  </si>
  <si>
    <t>Višak/manjak prihoda iz prethodnih godina</t>
  </si>
  <si>
    <t>Članak 2.</t>
  </si>
  <si>
    <t>Izvor financ.</t>
  </si>
  <si>
    <t>6  PRIHODI POSLOVANJA</t>
  </si>
  <si>
    <t>61  PRIHODI OD POREZA</t>
  </si>
  <si>
    <t>6111 Porez i prirez na dohodak od nesamostalnog rada</t>
  </si>
  <si>
    <t>6112  Porez i prirez na dohodak od samostalnih djelatnosti</t>
  </si>
  <si>
    <t>6113  Porez i prirez na dohodak od imovine i imovinskih prava</t>
  </si>
  <si>
    <t>6114  Porez i prirez na dohodak od kapitala</t>
  </si>
  <si>
    <t>6117  Povrat poreza i prireza na dohodak po godišnjoj prijavi</t>
  </si>
  <si>
    <t>613  Porezi na imovinu</t>
  </si>
  <si>
    <t>6131  Stalni porezi na nepokretnu imovinu (zemlju, zgrade, kuće i ostalo)</t>
  </si>
  <si>
    <t>6134  Povremeni porezi na imovinu</t>
  </si>
  <si>
    <t>614  Porezi na robu i usluge</t>
  </si>
  <si>
    <t>6142  Porez na promet</t>
  </si>
  <si>
    <t>6145  Porezi na korištenje dobara ili izvođenje aktivnosti</t>
  </si>
  <si>
    <t>63  POMOĆI IZ INOZEMSTVA I OD SUBJEKATA UNUTAR OPĆEG PRORAČUNA</t>
  </si>
  <si>
    <t>6331 Tekuće pomoći proračunu iz drugih proračuna</t>
  </si>
  <si>
    <t>6332 Kapitalne pomoći proračunu iz drugih proračuna i izvanproračunskim korisnicima</t>
  </si>
  <si>
    <t>6353 Pomoći fiskalnog izravnanja</t>
  </si>
  <si>
    <t>636 Pomoći proračunskim korisnicima iz proračuna koji im nije nadležan-dječji vrtić "Suncokret"</t>
  </si>
  <si>
    <t>64  PRIHODI OD IMOVINE</t>
  </si>
  <si>
    <t>641  Prihodi od financijske imovine</t>
  </si>
  <si>
    <t>6414  Prihodi od zateznih kamata</t>
  </si>
  <si>
    <t>642 Prihodi od nefinancijske imovine</t>
  </si>
  <si>
    <t>6422  Prihodi od zakupa i iznajmljivanja imovine</t>
  </si>
  <si>
    <t>6423  Naknada za korištenje nefinancijske imovine</t>
  </si>
  <si>
    <t>651  Upravne i administrativne pristojbe</t>
  </si>
  <si>
    <t>6514 Ostale pristojbe i naknade</t>
  </si>
  <si>
    <t>652  Prihodi po posebnim propisima</t>
  </si>
  <si>
    <t>6524 Doprinosi za šume</t>
  </si>
  <si>
    <t>6526  Ostali nespomenuti prihodi</t>
  </si>
  <si>
    <t>653 Komunalni doprinosi i naknade</t>
  </si>
  <si>
    <t>6531  Komunalni doprinosi</t>
  </si>
  <si>
    <t>6532  Komunalne naknade</t>
  </si>
  <si>
    <t>66 PRIHODI OD PRODAJE PROIZVODA I ROBE TE PRUŽENIH USLUGA I PRIHODI OD DONACIJA</t>
  </si>
  <si>
    <t>661 Prihodi od prodaje proizvoda i robe te pruženih usluga</t>
  </si>
  <si>
    <t>6615 Prihodi od pruženih usluga</t>
  </si>
  <si>
    <t>663 Donacije od pravnih i fizičkih osoba izvan općeg proračuna</t>
  </si>
  <si>
    <t>6631 Tekuće donacije</t>
  </si>
  <si>
    <t>11, 31</t>
  </si>
  <si>
    <t>68  KAZNE, UPRAVNE MJERE I OSTALI PRIHODI</t>
  </si>
  <si>
    <t>681  Kazne i upravne mjere</t>
  </si>
  <si>
    <t>6817 Kazne za prekršaje na kulturnim dobrima</t>
  </si>
  <si>
    <t>6819  Ostale kazne</t>
  </si>
  <si>
    <t>683  Ostali prihodi</t>
  </si>
  <si>
    <t>683 Ostali prihod-dječji vrtić “Suncokret Sveti Đurđ“</t>
  </si>
  <si>
    <t>6831  Ostali prihodi</t>
  </si>
  <si>
    <t>7 PRIHODI OD PRODAJE NEFINANCIJSKE IMOVINE</t>
  </si>
  <si>
    <t>71 PRIHODI OD PRODAJE NEPROIZVEDENE DUGOTRAJNE IMOVINE</t>
  </si>
  <si>
    <t>711 Prihod od prodaje materijalne imovine</t>
  </si>
  <si>
    <t>7111 Zemljište</t>
  </si>
  <si>
    <t>712 Prihodi od prodaje nematerijalne imovine</t>
  </si>
  <si>
    <t>7122 Koncesije</t>
  </si>
  <si>
    <t>72 PRIHODI OD PRODAJE PROIZVEDENE DUGOTRAJNE IMOVINE</t>
  </si>
  <si>
    <t>721 Prihodi od prodaje građevinskih objekata</t>
  </si>
  <si>
    <t>7211 Stambeni objekti</t>
  </si>
  <si>
    <t>UKUPNO PRIHODI</t>
  </si>
  <si>
    <t>Prihodi i rashodi na razini ekonomske klasifikacije, prema izvorima financiranja te rashodi prema funkcijskoj klasifikaciji:</t>
  </si>
  <si>
    <t>RAČUN PRIHODA I RASHODA PREMA EKONOMSKOJ KLASIFIKACIJI</t>
  </si>
  <si>
    <t>Izvršenje za izvještajno razdoblje prethodne godine</t>
  </si>
  <si>
    <t>3 RASHODI POSLOVANJA</t>
  </si>
  <si>
    <t>31 RASHODI ZA ZAPOSLENE</t>
  </si>
  <si>
    <t>311 Plaće</t>
  </si>
  <si>
    <t>3111 Plaće za redovan rad</t>
  </si>
  <si>
    <t>3112 Plaće u naravi</t>
  </si>
  <si>
    <t>312 Ostali rashodi za zaposlene</t>
  </si>
  <si>
    <t>3121 Ostali rashodi za zaposlene</t>
  </si>
  <si>
    <t>313 Doprinosi na plaće</t>
  </si>
  <si>
    <t>3131 Doprinosi za mirovinsko osiguranje</t>
  </si>
  <si>
    <t>3132 Doprinosi za obvezno zdravstveno osiguranje</t>
  </si>
  <si>
    <t>32 MATERIJALNI RASHODI</t>
  </si>
  <si>
    <t>321 Naknada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</si>
  <si>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</si>
  <si>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</si>
  <si>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</si>
  <si>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</si>
  <si>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</si>
  <si>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</si>
  <si>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</si>
  <si>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</si>
  <si>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</si>
  <si>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</si>
  <si>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</si>
  <si>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</si>
  <si>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</si>
  <si>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</si>
  <si>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</si>
  <si>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</si>
  <si>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Ostale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</si>
  <si>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</si>
  <si>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</si>
  <si>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</si>
  <si>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</si>
  <si>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</si>
  <si>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povjerenstva i slično</t>
  </si>
  <si>
    <t>3292 Premije osiguranja</t>
  </si>
  <si>
    <t>3293 Reprezentacija</t>
  </si>
  <si>
    <t>3294 Članarine</t>
  </si>
  <si>
    <t>3295 Pristojbe i naknade</t>
  </si>
  <si>
    <t>3299 Ostali nespomenuti rashodi poslovanja</t>
  </si>
  <si>
    <t>34 FINANCIJSKI RASHODI</t>
  </si>
  <si>
    <t>34 FINANCIJSKI RASHODI – DJEČJI VRTIĆ "SUNCOKRET"</t>
  </si>
  <si>
    <t>343 Ostali financijski rashodi</t>
  </si>
  <si>
    <t>3431 Bankarske usluge i usluge platnog prometa</t>
  </si>
  <si>
    <t>3433 Zatezne kamate</t>
  </si>
  <si>
    <t>3434 Ostali nespomenuti financijski rashodi</t>
  </si>
  <si>
    <t>35 SUBVENCIJE</t>
  </si>
  <si>
    <t>351 Subvencije kreditnim i ostalim financijskim institucijama i trgovačkim društvima u javnom sektoru</t>
  </si>
  <si>
    <t>3512 Subvencije trgovačkim društvima u javnom sektoru</t>
  </si>
  <si>
    <t>352 Subvencije poljoprivrednicima i obrtnicima</t>
  </si>
  <si>
    <t>3523 Subvencije poljoprivrednicima i obrtnicima</t>
  </si>
  <si>
    <t>37 NAKNADA GRAĐANIMA I KUĆANSTVIMA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</si>
  <si>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</si>
  <si>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</si>
  <si>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</si>
  <si>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</si>
  <si>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</si>
  <si>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</si>
  <si>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383 Kazne, penali i naknade štete</t>
  </si>
  <si>
    <t>3831 Naknade šteta pravnim i fizičkim osobama</t>
  </si>
  <si>
    <t>3835 Ostale kazne</t>
  </si>
  <si>
    <t>4 RASHODI ZA NABAVU NEFINANCIJSKE IMOVINE</t>
  </si>
  <si>
    <t>41 RASHODI ZA NABAVU NEPROIZVEDENE IMOVINE</t>
  </si>
  <si>
    <t>411 Materijalna imovina</t>
  </si>
  <si>
    <t>4111 Zemljište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</si>
  <si>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</si>
  <si>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</si>
  <si>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</si>
  <si>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</si>
  <si>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</si>
  <si>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</si>
  <si>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</si>
  <si>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4222 Komunikacijska oprema</t>
  </si>
  <si>
    <t>4223 Oprema za  održavanje i zaštitu</t>
  </si>
  <si>
    <t>4227 Uređaji, strojevi i oprema za ostale namjene</t>
  </si>
  <si>
    <t>426 Nematerijalna proizvedena imovina</t>
  </si>
  <si>
    <t>4263 Dokumenti prostornog uređenja</t>
  </si>
  <si>
    <t>UKUPNO RASHODI</t>
  </si>
  <si>
    <t>11,31,43</t>
  </si>
  <si>
    <t>11,31,43,52</t>
  </si>
  <si>
    <t>11,43,52,71</t>
  </si>
  <si>
    <t>11,31,52</t>
  </si>
  <si>
    <t>Izvor</t>
  </si>
  <si>
    <t>Opis</t>
  </si>
  <si>
    <t>Opći prihodi i primici</t>
  </si>
  <si>
    <t>Proračunska zaliha</t>
  </si>
  <si>
    <t>Vlastiti prihodi</t>
  </si>
  <si>
    <t xml:space="preserve">Prihodi za posebne namjene </t>
  </si>
  <si>
    <t>Ostali prihodi za posebne namjene</t>
  </si>
  <si>
    <t xml:space="preserve">Pomoći </t>
  </si>
  <si>
    <t>Pomoći EU</t>
  </si>
  <si>
    <t>Ostale pomoći i darovnice</t>
  </si>
  <si>
    <t xml:space="preserve">Donacije </t>
  </si>
  <si>
    <t>Donacije</t>
  </si>
  <si>
    <t>Prihodi od prodaje ili zamjene nefinancijske imovine i naknade s naslova osiguranja</t>
  </si>
  <si>
    <t>Prihodi od prodaje ili zamjene ne financijske imovine i naknade s naslova osiguranja</t>
  </si>
  <si>
    <t xml:space="preserve">UKUPNO </t>
  </si>
  <si>
    <t>Indeks %                                5/3</t>
  </si>
  <si>
    <t>Indeks %                                              5/4</t>
  </si>
  <si>
    <t xml:space="preserve">Vlastiti prihodi </t>
  </si>
  <si>
    <t>Pomoći iz državnog proračuna</t>
  </si>
  <si>
    <t>UKUPNO</t>
  </si>
  <si>
    <t xml:space="preserve">I. OPĆI DIO PRORAČUNA- RASHODI PREMA FUNKCIJSKOJ KLASIFIKACIJI </t>
  </si>
  <si>
    <t xml:space="preserve">Opće javne usluge </t>
  </si>
  <si>
    <t>Izvršna i zakonodavna tijela, financijski i fiskalni poslovi</t>
  </si>
  <si>
    <t>Opće usluge</t>
  </si>
  <si>
    <t>Opće javne usluge koje nisu drugdje svrstane</t>
  </si>
  <si>
    <t xml:space="preserve">Javni red i sigurnost </t>
  </si>
  <si>
    <t>Usluge protupožarne zaštite</t>
  </si>
  <si>
    <t>Rashodi za javni red i sigurnost koji nisu drugdje svrstani</t>
  </si>
  <si>
    <t xml:space="preserve">Ekonomski poslovi </t>
  </si>
  <si>
    <t>Opći ekonomski, trgovački i poslovi vezani uz rad</t>
  </si>
  <si>
    <t>Poljoprivreda, šumarstvo, ribarstvo i lov</t>
  </si>
  <si>
    <t>Gorivo i energija</t>
  </si>
  <si>
    <t>Rudarstvo, proizvodnja i građevinarstvo</t>
  </si>
  <si>
    <t>Promet</t>
  </si>
  <si>
    <t>Ekonomski poslovi koji nisu drugdje svrstani</t>
  </si>
  <si>
    <t xml:space="preserve">Zaštita okoliša </t>
  </si>
  <si>
    <t>Gospodarenje otpadom</t>
  </si>
  <si>
    <t>Poslovi i usluge zaštite okoliša koji nisu drugdje svrstani</t>
  </si>
  <si>
    <t xml:space="preserve">Usluge unaprjeđenja stanovanja i zajednice </t>
  </si>
  <si>
    <t>Razvoj stanovanja</t>
  </si>
  <si>
    <t>Razvoj zajednice</t>
  </si>
  <si>
    <t>Opskrba vodom</t>
  </si>
  <si>
    <t>Ulična rasvjeta</t>
  </si>
  <si>
    <t xml:space="preserve">Rashodi vezani uz stanovanje i kom. pogodnosti koji nisu drugdje svrstani </t>
  </si>
  <si>
    <t xml:space="preserve">Zdravstvo </t>
  </si>
  <si>
    <t>Poslovi i usluge zdravstva koji nisu drugdje svrstani</t>
  </si>
  <si>
    <t xml:space="preserve">Rekreacija, kultura i religija </t>
  </si>
  <si>
    <t>Službe rekreacije i sporta</t>
  </si>
  <si>
    <t>Službe kulture</t>
  </si>
  <si>
    <t>Religijske i druge službe zajednice</t>
  </si>
  <si>
    <t>Rashodi za rekreaciju, kulturu i religiju koji nisu drugdje svrstani</t>
  </si>
  <si>
    <t xml:space="preserve">Obrazovanje </t>
  </si>
  <si>
    <t>Predškolsko i osnovno obrazovanje</t>
  </si>
  <si>
    <t>Srednjoškolsko obrazovanje</t>
  </si>
  <si>
    <t>Obrazovanje koje se ne može definirati po stupnju</t>
  </si>
  <si>
    <t xml:space="preserve">Socijalna zaštita  </t>
  </si>
  <si>
    <t>Bolest i invaliditet</t>
  </si>
  <si>
    <t>Obitelj i djeca</t>
  </si>
  <si>
    <t>Stanovanje</t>
  </si>
  <si>
    <t>Socijalna pomoć stanovništvu koje nije obuhvaćeno redovnim socijalnim programima</t>
  </si>
  <si>
    <t>Aktivnosti socijalne zaštite koje nisu drugdje svrstane</t>
  </si>
  <si>
    <t>Indeks %                                          5/3</t>
  </si>
  <si>
    <t>Indeks %                                                      5/4</t>
  </si>
  <si>
    <t>II. POSEBNI DIO</t>
  </si>
  <si>
    <t>RAZDJEL 001: OPĆINSKO VIJEĆE</t>
  </si>
  <si>
    <t>GLAVA 001 01: Općinsko vijeće</t>
  </si>
  <si>
    <t>RAZDJEL 002: PREDSTAVNIČKO I IZVRŠNO TIJELO OPĆINE</t>
  </si>
  <si>
    <t>GLAVA 002 01: Ured načelnika</t>
  </si>
  <si>
    <t>GLAVA 002 02: Upravni odjel za poslove Općinskog vijeća, mjesnu samoupravu i opće poslove</t>
  </si>
  <si>
    <t>Indeks %                                          4/2</t>
  </si>
  <si>
    <t>Indeks %                                                      4/3</t>
  </si>
  <si>
    <t>GLAVA 002 03: OBRAZOVANJE (predškolski odgoj, osnovno, srednjoškolsko i visoko)</t>
  </si>
  <si>
    <t>Program/ projekt aktivnosti; broj računa</t>
  </si>
  <si>
    <t>Naziv računa</t>
  </si>
  <si>
    <t>001  01</t>
  </si>
  <si>
    <t>GLAVA 001  01:Općinsko vijeće</t>
  </si>
  <si>
    <t>P  1001</t>
  </si>
  <si>
    <t>PROGRAM  01: Redovna djelatnost Općinskog vijeća</t>
  </si>
  <si>
    <t>A 1001 01</t>
  </si>
  <si>
    <t>Funkcijska klasifikacija: 01-Opće javne usluge</t>
  </si>
  <si>
    <t>Rashodi  poslovanja</t>
  </si>
  <si>
    <t>Materijalni rashodi</t>
  </si>
  <si>
    <t>Ostali nespomenuti rashodi poslovanja</t>
  </si>
  <si>
    <t>Naknade za rad predstavničkih i izvršnih tijela, povjerenstva i slično</t>
  </si>
  <si>
    <t>A 1001 02</t>
  </si>
  <si>
    <t>AKTIVNOST: Financiranje  političkih stranaka</t>
  </si>
  <si>
    <t>Rashodi poslovanja</t>
  </si>
  <si>
    <t>Ostali rashodi</t>
  </si>
  <si>
    <t>Tekuće donacije</t>
  </si>
  <si>
    <t>Tekuće donacije u novcu</t>
  </si>
  <si>
    <t>RAZDJEL  002: OPĆINSKA UPRAVA-IZVRŠNA    TIJELA</t>
  </si>
  <si>
    <t>002  01</t>
  </si>
  <si>
    <t>GLAVA 002  01:Ured načelnika</t>
  </si>
  <si>
    <t>11,15,71</t>
  </si>
  <si>
    <t>P  2002</t>
  </si>
  <si>
    <t>PROGRAM  02: PRIPREMA, DONOŠENJE I PROVEDBA AKATA I MJERA IZ DJELOKRUGA IZVRŠNOG TIJELA</t>
  </si>
  <si>
    <t>A 2002 01</t>
  </si>
  <si>
    <t>AKTIVNOST: Proračunska pričuva</t>
  </si>
  <si>
    <t>Izvanredni rashodi</t>
  </si>
  <si>
    <t>A 2002 02</t>
  </si>
  <si>
    <t>Ostali nespomenuti rashodi poslovanja-Dan općine</t>
  </si>
  <si>
    <t>002  02</t>
  </si>
  <si>
    <t>GLAVA 002  02:Upravni odjel za poslove Općinskog vijeća, mjesnu samoupravu i opće poslove</t>
  </si>
  <si>
    <t>A 2002 03</t>
  </si>
  <si>
    <t>AKTIVNOST: Administrativno, tehničko i stručno osoblje</t>
  </si>
  <si>
    <t>Rashodi za zaposlene</t>
  </si>
  <si>
    <t>Plaće</t>
  </si>
  <si>
    <t>Plaće za redovan rad</t>
  </si>
  <si>
    <t>Plaće u naravi</t>
  </si>
  <si>
    <t>Ostali rashodi za zaposlene</t>
  </si>
  <si>
    <t>Doprinosi na plaće</t>
  </si>
  <si>
    <t>Doprinosi za mirovinsko osiguranje</t>
  </si>
  <si>
    <t>Doprinosi za obvezno zdravstveno osiguranje</t>
  </si>
  <si>
    <t>Naknada troškova zaposlenima</t>
  </si>
  <si>
    <t>Službena putovanja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</si>
  <si>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</si>
  <si>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</si>
  <si>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</si>
  <si>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</si>
  <si>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</si>
  <si>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</si>
  <si>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</si>
  <si>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</si>
  <si>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</si>
  <si>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</si>
  <si>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</si>
  <si>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</si>
  <si>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</si>
  <si>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</si>
  <si>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</si>
  <si>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</si>
  <si>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</si>
  <si>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</si>
  <si>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</si>
  <si>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Premije osiguranja</t>
  </si>
  <si>
    <t>Reprezentacija</t>
  </si>
  <si>
    <t>Članarine</t>
  </si>
  <si>
    <t>Pristojbe i naknade</t>
  </si>
  <si>
    <t>Financijski rashodi</t>
  </si>
  <si>
    <t>Ostali financijski rashodi</t>
  </si>
  <si>
    <t>Bankarske usluge i usluge platnog prometa</t>
  </si>
  <si>
    <t>Zatezne kamate</t>
  </si>
  <si>
    <t>Ostali nespomenuti financijski rashodi</t>
  </si>
  <si>
    <t>Tekuće donacije-sufinanciranje komunalnog redara</t>
  </si>
  <si>
    <t>Tekuće donacije-sufinanciranje jednodnevnih izleta</t>
  </si>
  <si>
    <t>Tekuće donacije zdravstvenim neprofitnim organizacijama - ordinacija</t>
  </si>
  <si>
    <t>Kazne, penali i naknade štete</t>
  </si>
  <si>
    <t>Naknade za štete uzrokovane prirodnim katastrofama</t>
  </si>
  <si>
    <t>A 2002 04</t>
  </si>
  <si>
    <t xml:space="preserve">AKTIVNOST: Financiranje održavanja lokalnih izbora </t>
  </si>
  <si>
    <t>Ostali nespomenuti financijski rashodi-lokalni izbori</t>
  </si>
  <si>
    <t>K 2002 01</t>
  </si>
  <si>
    <t>KAPITALNI PROJEKT: Nabava dugotrajne imovine za potrebe Općine</t>
  </si>
  <si>
    <t>Rashodi za nabavu nefinancijske imovine</t>
  </si>
  <si>
    <t>Materijalna imovina</t>
  </si>
  <si>
    <t>Rashodi za nabavu proizvedene dugotrajne imovine</t>
  </si>
  <si>
    <t>Građevinski objekti</t>
  </si>
  <si>
    <t>Poslovni objekti</t>
  </si>
  <si>
    <t>Postrojenja i oprema</t>
  </si>
  <si>
    <t>Uredska oprema i namještaj</t>
  </si>
  <si>
    <t>Komunikacijska oprema</t>
  </si>
  <si>
    <t>Oprema za održavanje i zaštitu</t>
  </si>
  <si>
    <t>Sportska oprema</t>
  </si>
  <si>
    <t>Uređaji, strojevi i oprema za ostale namjene</t>
  </si>
  <si>
    <t>P 2003</t>
  </si>
  <si>
    <t>PROGRAM 03: ODRŽAVANJE KOMUNALNE INFRASTRUKTURE</t>
  </si>
  <si>
    <t xml:space="preserve">A 2003 01  </t>
  </si>
  <si>
    <t>AKTIVNOST: Održavanje javne rasvjete</t>
  </si>
  <si>
    <t>Funkcijska klasifikacija: 06-Usluge unapređenja stanovanja i zajednice</t>
  </si>
  <si>
    <t>Energija-gorivo</t>
  </si>
  <si>
    <t>A 2003 03</t>
  </si>
  <si>
    <t>AKTIVNOST: Uređenje staze i ograde na mjesnom groblju Sveti Đurđ</t>
  </si>
  <si>
    <t xml:space="preserve">A 2003 04 </t>
  </si>
  <si>
    <t>AKTIVNOST: Izgradnja grobnica i urni na mjesnom groblju Sveti Đurđ</t>
  </si>
  <si>
    <t>A 2003 05</t>
  </si>
  <si>
    <t>AKTIVNOST: Uređenje staze i ograde na mjesnom groblju Struga</t>
  </si>
  <si>
    <t>A 2003 06</t>
  </si>
  <si>
    <t>AKTIVNOST: Uređenje staze na mjesnom groblju Hrženica</t>
  </si>
  <si>
    <t>A 1003 07</t>
  </si>
  <si>
    <t>AKTIVNOST: Uređenje staze i ograde na mjesnom groblju Sesvete Ludbreške</t>
  </si>
  <si>
    <t>Funkcijska klasifikacija: 06- Usluge unapređenja stanovanja i zajednice</t>
  </si>
  <si>
    <t>A 2003 08</t>
  </si>
  <si>
    <t>Funkcijska klasifikacija: 04-Ekonomski poslovi</t>
  </si>
  <si>
    <t>Energija</t>
  </si>
  <si>
    <t>A 2003 09</t>
  </si>
  <si>
    <t>AKTIVNOST. Opskrba vodom</t>
  </si>
  <si>
    <t>K 2003 01</t>
  </si>
  <si>
    <t>KAPITALNI PROJEKT: Nabava strojeva-kosilica</t>
  </si>
  <si>
    <t>P 2004</t>
  </si>
  <si>
    <t>PROGRAM 04: ZAŠTITA OKOLIŠA</t>
  </si>
  <si>
    <t>A 2004 01</t>
  </si>
  <si>
    <t>AKTIVNOST: Zaštita okoliša-odvoz smeća</t>
  </si>
  <si>
    <t>Funkcijska klasifikacija: 05-Zaštita okoliša</t>
  </si>
  <si>
    <t>A 2004 02</t>
  </si>
  <si>
    <t>AKTIVNOST: Zaštita okoliša-sanacija divljih odlagališta otpada</t>
  </si>
  <si>
    <t>A 2004 03</t>
  </si>
  <si>
    <t>AKTIVNOST: Zaštita okoliša-veterinarske usluge</t>
  </si>
  <si>
    <t>A 2004 04</t>
  </si>
  <si>
    <t>AKTIVNOST: Zaštita okoliša-usluge deratizacije i dezinsekcije</t>
  </si>
  <si>
    <t>A 2004 05</t>
  </si>
  <si>
    <t xml:space="preserve">AKTIVNOST: Sufinanciranje zbrinjavanja miješanog komunalnog otpada </t>
  </si>
  <si>
    <t xml:space="preserve">Financijska klasifikacija: 05-Zaštita okoliša </t>
  </si>
  <si>
    <t xml:space="preserve">Rashodi poslovanja </t>
  </si>
  <si>
    <t>P 2005</t>
  </si>
  <si>
    <t>PROGRAM 05: PROSTORNO UREĐENJE I UNAPREĐENJE STANOVANJA</t>
  </si>
  <si>
    <t>A 2005 01</t>
  </si>
  <si>
    <t>AKTIVNOST: Geodetsko-katastarske usluge</t>
  </si>
  <si>
    <t>A 2005 02</t>
  </si>
  <si>
    <t>A 2005 03</t>
  </si>
  <si>
    <t>AKTIVNOST: Uređenja prostora – izmjene i dopune prostornog plana općine Sveti Đurđ</t>
  </si>
  <si>
    <t>A 2005 04</t>
  </si>
  <si>
    <t>A 2005 05</t>
  </si>
  <si>
    <t>A 2005 06</t>
  </si>
  <si>
    <t>A 2005 07</t>
  </si>
  <si>
    <t>A 2005 08</t>
  </si>
  <si>
    <t>A 2005 09</t>
  </si>
  <si>
    <t>A 2005 10</t>
  </si>
  <si>
    <t>AKTIVNOST: Održavanje i uređenje građevinskih objekata (društveni dom i prostorije udruga) – mjesni odbor Priles</t>
  </si>
  <si>
    <t>Funkcijska klasifikacija: 06-usluge unapređenja stanovanja i zajednice</t>
  </si>
  <si>
    <t>A 2005 11</t>
  </si>
  <si>
    <t>A 2005 12</t>
  </si>
  <si>
    <t>AKTIVNOST: Održavanje i uređenje građevinskih objekata (društveni dom i prostorije udruga) – mjesni odbor Obrankovec</t>
  </si>
  <si>
    <t>A 2005 13</t>
  </si>
  <si>
    <t>A 2005 14</t>
  </si>
  <si>
    <t>A 2005 15</t>
  </si>
  <si>
    <t>AKTIVNOST: Zimsko održavanje cesta</t>
  </si>
  <si>
    <t>A 2005 16</t>
  </si>
  <si>
    <t>AKTIVNOST: Uređenje kanala u Strugi i Karlovcu Ludbreškom</t>
  </si>
  <si>
    <t>A 2005 17</t>
  </si>
  <si>
    <t>AKTIVNOST: Održavanje nerazvrstanih cesta – šljunčanje poljskih puteva</t>
  </si>
  <si>
    <t>A 2005 18</t>
  </si>
  <si>
    <t>AKTIVNOST: Uređenje zapuštenih objekata po naseljima</t>
  </si>
  <si>
    <t xml:space="preserve">P  2006   </t>
  </si>
  <si>
    <t>PROGRAM 06: RAZVOJ  POLJOPRIVREDE</t>
  </si>
  <si>
    <t>A 2006 01</t>
  </si>
  <si>
    <t>AKTIVNOST: Subvencije poljoprivrednicima</t>
  </si>
  <si>
    <t>Subvencije</t>
  </si>
  <si>
    <t>Subvencije poljoprivrednicima</t>
  </si>
  <si>
    <t>A 2006 02</t>
  </si>
  <si>
    <t>AKTIVNOST: Subvencije obrtnicima</t>
  </si>
  <si>
    <t>Subvencije obrtnicima</t>
  </si>
  <si>
    <t>K 2007</t>
  </si>
  <si>
    <t>PROGRAM  07: IZGRADNJA OBJEKATA KOMUNALNE INFRASTRUKTURE</t>
  </si>
  <si>
    <t>K 2007 01</t>
  </si>
  <si>
    <t>Ceste, željeznice i ostali prometni objekti</t>
  </si>
  <si>
    <t>K 2007 02</t>
  </si>
  <si>
    <t>Ceste i ostali prometni objekti</t>
  </si>
  <si>
    <t>K 2007 03</t>
  </si>
  <si>
    <t xml:space="preserve">KAPITALNI PROJEKT: Legalizacija građevinskih objekata </t>
  </si>
  <si>
    <t>Ostali građevinski objekti</t>
  </si>
  <si>
    <t xml:space="preserve"> K 2007 04</t>
  </si>
  <si>
    <t>KAPITALNI PROJEKT: Trošak konzultantskih kuća-izrada projekata</t>
  </si>
  <si>
    <t xml:space="preserve"> K 2007 05</t>
  </si>
  <si>
    <t xml:space="preserve">KAPITALNI PROJEKT: Uređenje proizvodno-poslovnog prostora u Strugi </t>
  </si>
  <si>
    <t xml:space="preserve"> K 2007 06</t>
  </si>
  <si>
    <t>KAPITALNI PROJEKT: Opremanje dječjih igrališta</t>
  </si>
  <si>
    <t xml:space="preserve">K 2007 07 </t>
  </si>
  <si>
    <t>KAPITALNI PROJEKT: Energetska obnova javnih objekata (društveni domovi)</t>
  </si>
  <si>
    <t>Funkcijska  klasifikacija: 06-Usluge unapređenja stanovanja i zajednice</t>
  </si>
  <si>
    <t>K 2007 09</t>
  </si>
  <si>
    <t>KAPITALNI PROJEKT: Izgradnja nerazvrstanih cesta-asfaltiranje</t>
  </si>
  <si>
    <t>K 2007 10</t>
  </si>
  <si>
    <t>Funkcijska klasifikacija:06- Usluge unapređenja stanovanja i zajednice</t>
  </si>
  <si>
    <t>K 2007 11</t>
  </si>
  <si>
    <t>K 2007 12</t>
  </si>
  <si>
    <t>K 2007 13</t>
  </si>
  <si>
    <t>K 2007 14</t>
  </si>
  <si>
    <t>KAPITALNI PROJEKT: Izrada projektne dokumentacije i građenje zgrade javne i društvene namjene (dom za dnevni boravak starijih osoba sa smještajnim jedinicama)</t>
  </si>
  <si>
    <t>Funkcijska klasifikacija:06-Usluge unaprjeđenja i stanovi zajednice</t>
  </si>
  <si>
    <t>52, 11</t>
  </si>
  <si>
    <t>K 2007 15</t>
  </si>
  <si>
    <t>Oprema i namještaj</t>
  </si>
  <si>
    <t>K 2007 16</t>
  </si>
  <si>
    <t xml:space="preserve">KAPITALNI PROJEKT: Izgradnja ograde za dom za dnevni boravak starijih osoba sa smještajnim jedinicama </t>
  </si>
  <si>
    <t>K 2007 17</t>
  </si>
  <si>
    <t>K 2007 18</t>
  </si>
  <si>
    <t>KAPITALNI PROJEKT: Sufinanciranje sustava odvodnje i pročišćavanje otpadnih voda aglomeracije Ludbreg</t>
  </si>
  <si>
    <t>Funkcijska klasifikacija:06-Usluge unapređenja i stanovanja zajednice</t>
  </si>
  <si>
    <t>A 2007 19</t>
  </si>
  <si>
    <t>Rashodi za nabavu proizvodne dugotrajne imovine</t>
  </si>
  <si>
    <t>K 2007 20</t>
  </si>
  <si>
    <t>KAPITALNI PROJEKT: Izrada studije razvoja sustava održivog javnog prijevoza i mobilnosti</t>
  </si>
  <si>
    <t>Funkcijska klasifikacija: 06- Usluge unapređenja stanovanja i zajednica</t>
  </si>
  <si>
    <t>K 2007 21</t>
  </si>
  <si>
    <t>K 2007 22</t>
  </si>
  <si>
    <t xml:space="preserve">Rashodi za nabavu proizvedene dugotrajne imovine </t>
  </si>
  <si>
    <t xml:space="preserve">Građevinski objekti </t>
  </si>
  <si>
    <t>K 2007 23</t>
  </si>
  <si>
    <t>KAPITALNI PROJEKT: Dogradnja dječjeg vrtića „ Suncokret Sveti Đurđ“</t>
  </si>
  <si>
    <t>K 2007 24</t>
  </si>
  <si>
    <t>11, 52</t>
  </si>
  <si>
    <t xml:space="preserve">Rashodi za nabavu nefinancijske imovine </t>
  </si>
  <si>
    <t>Poslovni rekreacijski objekti</t>
  </si>
  <si>
    <t>P  2008</t>
  </si>
  <si>
    <t>PROGRAM  08: PROMICANJE KULTURE</t>
  </si>
  <si>
    <t>A 2008 01</t>
  </si>
  <si>
    <t>AKTIVNOST: Informiranje putem Radio Ludbrega (pomoć za redovan rad)</t>
  </si>
  <si>
    <t>Funkcijska klasifikacija: 08 –Rekreacija, kultura i religija</t>
  </si>
  <si>
    <t>A 2008 02</t>
  </si>
  <si>
    <t>AKTIVNOST: Sufinanciranje programa udruga i KUD-ova u kulturi</t>
  </si>
  <si>
    <t>A 2008 03</t>
  </si>
  <si>
    <t>AKTIVNOST: Likovna kolonija</t>
  </si>
  <si>
    <t>Funkcijska klasifikacija: 08-Rekreacija,kultura i religija</t>
  </si>
  <si>
    <t>P  2009</t>
  </si>
  <si>
    <t>PROGRAM  09: RAZVOJ SPORTA I REKREACIJE</t>
  </si>
  <si>
    <t>A 2009 01</t>
  </si>
  <si>
    <t>A 2009 02</t>
  </si>
  <si>
    <t>Funkcijska klasifikacija: 08- Rekreacija, kultura i religija</t>
  </si>
  <si>
    <t>Usluge tekućeg i investicijskog  održavanja</t>
  </si>
  <si>
    <t>ŠNK "Radnički" Hrženica</t>
  </si>
  <si>
    <t>ŠNK "Drava" Sveti Đurđ</t>
  </si>
  <si>
    <t>NK "Rovokop-Struga" Struga</t>
  </si>
  <si>
    <t>ŠNK "Karlovec" Karlovec L.</t>
  </si>
  <si>
    <t>NK "Podravac-Kitro" Sesvete Ludbreške</t>
  </si>
  <si>
    <t>P  2010</t>
  </si>
  <si>
    <t>PROGRAM  10: RELIGIJSKE JAVNE POTREBE</t>
  </si>
  <si>
    <t>A 2010 01</t>
  </si>
  <si>
    <t>P  2011</t>
  </si>
  <si>
    <t>PROGRAM  11: SOCIJALNA SKRB</t>
  </si>
  <si>
    <t xml:space="preserve">  A 2011 01</t>
  </si>
  <si>
    <t>AKTIVNOST: Pomoć obiteljima-jednokratne pomoći</t>
  </si>
  <si>
    <t>Funkcijska klasifikacija: 10-Socijalna zaštita</t>
  </si>
  <si>
    <t>Naknade građanima i kućanstvima</t>
  </si>
  <si>
    <t>Ostale naknade građanima i kućanstvima iz proračuna</t>
  </si>
  <si>
    <t>Naknade građanima i kućanstvima u novcu</t>
  </si>
  <si>
    <t xml:space="preserve">  A 2011 02</t>
  </si>
  <si>
    <t>AKTIVNOST: Pomoć za novorođenu djecu</t>
  </si>
  <si>
    <t>Naknade građanima i kućanstvima iz proračuna</t>
  </si>
  <si>
    <t xml:space="preserve">  A 2011 03</t>
  </si>
  <si>
    <t>AKTIVNOST: Pomoć obiteljima-darovi za djecu</t>
  </si>
  <si>
    <t>Funkcijska klasifikacija:10-Socijalna zaštita</t>
  </si>
  <si>
    <t>Naknade građanima i kućanstvima u naravi</t>
  </si>
  <si>
    <t>A 2011 04</t>
  </si>
  <si>
    <t>AKTIVNOST: Pomoć umirovljenicima-prigodna nagrada</t>
  </si>
  <si>
    <t xml:space="preserve">  A 2011 05</t>
  </si>
  <si>
    <t>AKTIVNOST: Humanitarna skrb i drugi interesi građana – Crveni križ</t>
  </si>
  <si>
    <t xml:space="preserve">  A 2011 06</t>
  </si>
  <si>
    <t>AKTIVNOST: Pomoć nacionalnim zajednicama i manjinama – Romi</t>
  </si>
  <si>
    <t>A 2011 07</t>
  </si>
  <si>
    <t>AKTIVNOST: Financijska pomoć obiteljima za ulaganje u izgradnju i adaptaciju stambenih objekata</t>
  </si>
  <si>
    <t>P  2012</t>
  </si>
  <si>
    <t>PROGRAM  12: ZAŠTITA OD POŽARA</t>
  </si>
  <si>
    <t xml:space="preserve">  A 2012 01</t>
  </si>
  <si>
    <t>AKTIVNOST: Osnovna djelatnost vatrogasne zajednice</t>
  </si>
  <si>
    <t>Funkcijska klasifikacija: 03-Javni red i sigurnost</t>
  </si>
  <si>
    <t xml:space="preserve">  A 2012 02</t>
  </si>
  <si>
    <t>AKTIVNOST: Dobrovoljna vatrogasna društva</t>
  </si>
  <si>
    <t xml:space="preserve">  A 2012 03</t>
  </si>
  <si>
    <t>AKTIVNOST: Civilna zaštita</t>
  </si>
  <si>
    <t xml:space="preserve"> A 2012 04</t>
  </si>
  <si>
    <t>AKTIVNOST: Hrvatska  gorska služba spašavanja</t>
  </si>
  <si>
    <t>K 2012 01</t>
  </si>
  <si>
    <t>K 2012 03</t>
  </si>
  <si>
    <t>Prijevozna sredstva</t>
  </si>
  <si>
    <t>Prijevozna sredstva u cestovnom prometu</t>
  </si>
  <si>
    <t>002 03</t>
  </si>
  <si>
    <t>P  3001</t>
  </si>
  <si>
    <t>PROGRAM 01: PREDŠKOLSKI ODGOJ</t>
  </si>
  <si>
    <t>A 3001 01</t>
  </si>
  <si>
    <t>AKTIVNOST: Redovan rad dječjeg vrtića "Suncokret Sveti Đurđ“</t>
  </si>
  <si>
    <t>Funkcijska klasifikacija: 09-Obrazovanje</t>
  </si>
  <si>
    <t>Rashodi za poslovanje</t>
  </si>
  <si>
    <t>Plaće (bruto)</t>
  </si>
  <si>
    <t>Plaće za zaposlene</t>
  </si>
  <si>
    <t>Naknade troškova zaposlenima</t>
  </si>
  <si>
    <t>Stručno usavršavanje radnika</t>
  </si>
  <si>
    <t>Naknada za korištenje priv. automobila u posl. svrhe</t>
  </si>
  <si>
    <t>Uredski materijal, rashodi za materijal i energiju</t>
  </si>
  <si>
    <t>Materijal i sirovine-namirnice</t>
  </si>
  <si>
    <t>Sitni inventar i autogume</t>
  </si>
  <si>
    <t>Službena, radna i zaštitna odjeća</t>
  </si>
  <si>
    <t>Ostale zakupnine i najamnine</t>
  </si>
  <si>
    <t>Zdravstvene usluge</t>
  </si>
  <si>
    <t>Naknade za rad predstavničkih i izvršnih tijela</t>
  </si>
  <si>
    <t>P 3002</t>
  </si>
  <si>
    <t>PROGRAM 02: OSNOVNOŠKOLSKO OBRAZOVANJE</t>
  </si>
  <si>
    <t>A 3002 01</t>
  </si>
  <si>
    <t>Rashodi za materijal – radne bilježnice</t>
  </si>
  <si>
    <t>Usluge prijevoza – prijevoz učenika</t>
  </si>
  <si>
    <t>Ostali nespomenuti rashodi poslovanja- natjecanje učenika</t>
  </si>
  <si>
    <t>Sufinanciranje produženog boravka učenika OŠ</t>
  </si>
  <si>
    <t>AKTIVNOST: Sufinanciranje dogradnje osnovne škole - najam</t>
  </si>
  <si>
    <t>Zakupnine i najamnine za građevinske objekte</t>
  </si>
  <si>
    <t>P 3003</t>
  </si>
  <si>
    <t>PROGRAM 03: SREDNJOŠKOLSKO OBRAZOVANJE</t>
  </si>
  <si>
    <t>A 3003 01</t>
  </si>
  <si>
    <t>AKTIVNOST: Sufinanciranje cijene prijevoza učenika srednjih škola</t>
  </si>
  <si>
    <t>Naknada građanima i kućanstvima</t>
  </si>
  <si>
    <t>P 3004</t>
  </si>
  <si>
    <t>PROGRAM 04: VISOKOŠKOLSKO OBRAZOVANJE</t>
  </si>
  <si>
    <t>A 3004 01</t>
  </si>
  <si>
    <t>AKTIVNOST: Jednokratne pomoći studentima</t>
  </si>
  <si>
    <t>P 3005</t>
  </si>
  <si>
    <t>PROGRAM 05: SUFINANCIRANJE TROŠKOVA BORAVKA DJECE U DJEČJIM VRTIĆIMA IZVAN PODRUČJA OPĆINE SVETI ĐURĐ</t>
  </si>
  <si>
    <t>A 3005 01</t>
  </si>
  <si>
    <t>AKTIVNOST: Troškovi boravka djece u dječjim vrtićima izvan općine</t>
  </si>
  <si>
    <t>Subvencije ostalim financijskim institucijama u javnom sektoru</t>
  </si>
  <si>
    <t>Članak 4.</t>
  </si>
  <si>
    <t>11,31,43,71</t>
  </si>
  <si>
    <t>11,31, 43,51,52,71</t>
  </si>
  <si>
    <t>11,31,61</t>
  </si>
  <si>
    <t>Izvršenje za izvještajno razdoblje                                01.01. - 30.6.2026.</t>
  </si>
  <si>
    <r>
      <t xml:space="preserve">611  </t>
    </r>
    <r>
      <rPr>
        <sz val="11"/>
        <color rgb="FF00000A"/>
        <rFont val="Times New Roman"/>
        <family val="1"/>
        <charset val="238"/>
      </rPr>
      <t>Porez i prirez na dohodak</t>
    </r>
  </si>
  <si>
    <r>
      <t xml:space="preserve">633  </t>
    </r>
    <r>
      <rPr>
        <sz val="11"/>
        <color rgb="FF00000A"/>
        <rFont val="Times New Roman"/>
        <family val="1"/>
        <charset val="238"/>
      </rPr>
      <t>Pomoći proračunu iz drugih proračuna</t>
    </r>
  </si>
  <si>
    <t>Višak/manjak + neto financiranje + raspoloživa sredstva iz prethodnih godina</t>
  </si>
  <si>
    <t>Rashodi za nabavu neproizvedene dugotrajne imovine - kupnja zemljišta za parkiralište - NK Ajax</t>
  </si>
  <si>
    <t>Rashodi za nabavu neproizvedene dugotrajne imovine - kupnja zemljišta za parkiralište - NK Radnički</t>
  </si>
  <si>
    <t>Rashodi za nabavu neproizvedene dugotrajne imovine - kupnja zemljišta za parkiralište - groblje Struga</t>
  </si>
  <si>
    <t>Rashodi za nabavu neproizvedene dugotrajne imovine - kupnja zemljišta za parkiralište - groblje Sesvete Ludbreške</t>
  </si>
  <si>
    <t>Rashodi za nabavu proizvedene dugotrajne imovine-kuća Sesvete Ludbreške</t>
  </si>
  <si>
    <t>Rashodi za nabavu proizvedene dugotrajne imovine-namještaj i oprema</t>
  </si>
  <si>
    <t>Rashodi za nabavu proizvedene dugotrajne imovine-oprema - rashladna komora za mrtvačnicu u Svetom Đurđu</t>
  </si>
  <si>
    <t>Rashodi za nabavu proizvedene dugotrajne imovine-nabava novog dostavnog vozila</t>
  </si>
  <si>
    <t>AKTIVNOST:Energija, plin i komunikacije</t>
  </si>
  <si>
    <t xml:space="preserve">AKTIVNOST: Uređenje prostora – financiranje izgradnje reciklažnog dvorišta </t>
  </si>
  <si>
    <t>AKTIVNOST: Održavanje i uređenje građevinskih objekata (društveni dom,grobna kuća i prostorije udruga) – mjesni odbor Hrženica</t>
  </si>
  <si>
    <t>AKTIVNOST: Održavanje i uređenje građevinskih objekata (društveni dom,grobna kuća i prostorije udruga) – mjesni odbor Sveti Đurđ</t>
  </si>
  <si>
    <t>AKTIVNOST: Održavanje i uređenje građevinskih objekata (društveni dom,grobna kuća i prostorije udruga) – mjesni odbor Struga</t>
  </si>
  <si>
    <t>AKTIVNOST: Održavanje i uređenje građevinskih objekata (društveni dom,grobna kuća i prostorije udruga) – mjesni odbor Sesvete Ludbreške</t>
  </si>
  <si>
    <t>AKTIVNOST: Održavanje i uređenje građevinskih objekata (društveni dom i prostorije udruga) – mjesni odbor Karlovec Ludbreški</t>
  </si>
  <si>
    <t>AKTIVNOST: Održavanje i uređenje građevinskih objekata (društveni dom i prostorije udruga )- mjesni odbor Luka L.</t>
  </si>
  <si>
    <t>AKTIVNOST: Održavanje i uređenje građevinskih objekata (društveni dom i prostorije udruga) – mjesni odbor Komarnica Ludbreška</t>
  </si>
  <si>
    <t>AKTIVNOST: Postavljanje uspornika prometa (uzdignute plohe) na Županijskoj cesti u Općini Sveti Đurđ</t>
  </si>
  <si>
    <t>KAPITALNI PROJEKT: Izgradnja prometnice UK4 i UK6 sa parkiralištem kod doma za dnevni boravak starijih osoba</t>
  </si>
  <si>
    <t>KAPITALNI PROJEKT: Izgradnja pješačko biciklističke staze po naseljima općine uz lokalne i županijske ceste</t>
  </si>
  <si>
    <t xml:space="preserve">KAPITALNI PROJEKT: Projektna dokumentacija i izgradnja šetnice uz rijeku Plitvicu </t>
  </si>
  <si>
    <t>KAPITALNI PROJEKT: Izgradnja pješačke staze Luka Ludbreška-Komarnica Ludbreška-Hrženica sa javnom rasvjetom</t>
  </si>
  <si>
    <t xml:space="preserve"> K 2007  08</t>
  </si>
  <si>
    <t xml:space="preserve">KAPITALNI PROJEKT: Urbanistički plan uređenja poslovne zone Sveti Đurđ-Hrženica </t>
  </si>
  <si>
    <t>KAPITALNI PROJEKT: Asfaltiranje - fini sloj asfalta ispred Društvenih domova</t>
  </si>
  <si>
    <t>KAPITALNI PROJEKT: Izgradnja(proširenje) javne rasvjete</t>
  </si>
  <si>
    <t>KAPITALNI PROJEKT: Nabava namještaja i opreme za dom za dnevni boravak starijih osoba sa smještajnim jedinicama</t>
  </si>
  <si>
    <t xml:space="preserve">KAPITALNI PROJEKT: Uređenje okoliša i parka - dom za dnevni boravak starijih osoba sa smještajnim jedinicama </t>
  </si>
  <si>
    <t>KAPITALNI PROJEKT: Izgradnja solarne centrale javnih objekata sa projektom</t>
  </si>
  <si>
    <t>KAPITALNI PROJEKT: Izgradnja i opremanje postrojenja za sortiranje odvojeno prikupljenog otpada papira, kartona, metala, plastike i dr. materijala - SORTIRNICA</t>
  </si>
  <si>
    <t>KAPITALNI PROJEKT: Rekonstrukcija i opremanje igrališta za mali nogomet i košarku u Karlovcu Ludbreškom</t>
  </si>
  <si>
    <t>K 2007 28</t>
  </si>
  <si>
    <t>KAPITALNI PROJEKT: Izgradnja igrališta za mali nogomet  Sveti Đurđ-Vulinec</t>
  </si>
  <si>
    <t>KAPITALNI PROJEKT: Izgradnja igrališta za mali nogomet u Sesvetama Ludbreškim</t>
  </si>
  <si>
    <t>KAPITALNI PROJEKT: Izgradnja igrališta za mali nogomet u Strugi</t>
  </si>
  <si>
    <t>A 2008 04</t>
  </si>
  <si>
    <t>AKTIVNOST: Gradska knjižnica i čitaonica "Mladen Kerstner" Ludbreg</t>
  </si>
  <si>
    <t>AKTIVNOST: Rimokatolička crkva Sveti Juraj</t>
  </si>
  <si>
    <t>KAPITALNI PROJEKT: Izgradnja vatrogasnog spremišta – DVD Sesvete Ludbreške</t>
  </si>
  <si>
    <t>KAPITALNI PROJEKT: Izgradnja vatrogasnog spremišta – DVD Komarnica Ludbreška</t>
  </si>
  <si>
    <t>KAPITALNI PROJEKT: Nabava vatrogasnog vozila DVD Sveti Đurđ</t>
  </si>
  <si>
    <t>K 3001  01</t>
  </si>
  <si>
    <t>KAPITALNI PROJEKT: Opremanje radnog prostora dječjeg vrtića „Suncokret Sveti Đurđ“</t>
  </si>
  <si>
    <t>AKTIVNOST: Sufinanciranje radnih bilježnica učenika osnovne škole</t>
  </si>
  <si>
    <t>A 3002  02</t>
  </si>
  <si>
    <t xml:space="preserve">AKTIVNOST: Sufinanciranje prijevoza učenika Osnovne škole    </t>
  </si>
  <si>
    <t>A 3002  03</t>
  </si>
  <si>
    <t xml:space="preserve">AKTIVNOST: Sufinanciranje natjecanja učenika Osnovne škole   </t>
  </si>
  <si>
    <t>A 3002  04</t>
  </si>
  <si>
    <t>AKTIVNOST: Sufinanciranje produženog boravka učenika osnovne škole</t>
  </si>
  <si>
    <t>A 3002  05</t>
  </si>
  <si>
    <t>AKTIVNOST: Financiranje kupnje pametnih ekrana - OŠ</t>
  </si>
  <si>
    <t>Izvor finan.</t>
  </si>
  <si>
    <t xml:space="preserve">635 Pomoći izravnanja za decentrazlizirane funkcije </t>
  </si>
  <si>
    <t>6429 Ostali prihodi od nefinancijske imovine</t>
  </si>
  <si>
    <t>342 Kamate za primljene kredite i zajmove</t>
  </si>
  <si>
    <t>3423 Kamate za primljene kredite i zajmove od kreditnih i ostalih financijskih institucija izvan javnog sektora</t>
  </si>
  <si>
    <t>3522 Subvencije trgovačkim društvima i zadrugama izvan javnog sektora</t>
  </si>
  <si>
    <t>36 POMOĆI DANE U INOZEMSTVU I UNUTAR OPĆEG PRORAČUNA</t>
  </si>
  <si>
    <t xml:space="preserve">363 Pomoći drugom proračunu i izvanproračunskim korisnicima </t>
  </si>
  <si>
    <t xml:space="preserve">3631 Tekuće pomoći drugom proračunu i izvanproračunskim korisnicima </t>
  </si>
  <si>
    <t>3661  Tekuće pomoći proračunskim korisnicima drugih proračuna</t>
  </si>
  <si>
    <t>366 Pomoći proračunskim korisnicima drugih proračuna</t>
  </si>
  <si>
    <t>3662  Kapitane pomoći proračunskim korisnicima drugih proračuna</t>
  </si>
  <si>
    <t>3812 Tekuće donacije u naravi</t>
  </si>
  <si>
    <t>4226 Sportska i glazbena oprema</t>
  </si>
  <si>
    <t>4224 Medicinska i laboratorijska oprema</t>
  </si>
  <si>
    <t>65  PRIHODI OD UPRAVNIH I ADMINISTRATIVNIH PRISTOJBI, PRISTOJBI PO POSEBNIM PROPISIMA I NAKNADAMA</t>
  </si>
  <si>
    <t>31 RASHODI ZA ZAPOSLENE – DJEČJI VRTIĆ "SUNCOKRET"</t>
  </si>
  <si>
    <t>311 Plaće za redovan rad-dječji vrtić „Suncokret Sveti Đurđ"</t>
  </si>
  <si>
    <r>
      <t>312 Ostali rashodi za zaposlene-dječji vrtić „Suncokret Sveti Đurđ</t>
    </r>
    <r>
      <rPr>
        <b/>
        <sz val="12"/>
        <color rgb="FF00000A"/>
        <rFont val="Times New Roman"/>
        <family val="1"/>
        <charset val="238"/>
      </rPr>
      <t>"</t>
    </r>
  </si>
  <si>
    <t>313 Doprinos na plaće -dječji vrtić „Suncokret  Sveti Đurđ"</t>
  </si>
  <si>
    <t>321 Naknada troškova zaposlenima-dječji vrtić “Suncokret  Sveti Đurđ"</t>
  </si>
  <si>
    <t>322 Rashodi za materijal i energiju-dječji vrtić „Suncokret Sveti Đurđ"</t>
  </si>
  <si>
    <t>323 Rashodi za usluge-dječji vrtić „Suncokret Sveti Đurđ"</t>
  </si>
  <si>
    <t>329 Ostali nespomenuti rashodi poslovanja-dječji vrtić „Suncokret Sveti Đurđ"</t>
  </si>
  <si>
    <t>151.67</t>
  </si>
  <si>
    <t>343 Ostali financijski rashodi-dječji vrtić „Suncokret Sveti Đurđ"</t>
  </si>
  <si>
    <t>422 Postrojenja i oprema-dječji vrtić „Suncokret Sveti Đurđ"</t>
  </si>
  <si>
    <t>652 Prihodi po posebnim propisima-sufinanciranje cijene dječjeg vrtića „Suncokret Sveti Đurđ“</t>
  </si>
  <si>
    <t>32 MATERIJALNI RASHODI – DJEČJI VRTIĆ "SUNCOKRET SVETI ĐURĐ"</t>
  </si>
  <si>
    <t>AKTIVNOST: Sredstva za rad Općinskog vijeća i povjerenstva</t>
  </si>
  <si>
    <t>Kamate za primljene kredite i zajmove</t>
  </si>
  <si>
    <t>Kamate za primljene kredite i zajmove od kreditnih i ostalih financijskih institucija izvan javnog sektora</t>
  </si>
  <si>
    <t>Građevinsko zemljište</t>
  </si>
  <si>
    <t>Rashodi za nabavu proizvedene dugotrajne imovine - građevinski objekti</t>
  </si>
  <si>
    <t>Medicinska oprema</t>
  </si>
  <si>
    <t xml:space="preserve">Nematerijalna proizvedena imovina </t>
  </si>
  <si>
    <t xml:space="preserve">Ulaganje u računalne programe </t>
  </si>
  <si>
    <t xml:space="preserve">Rashodi za posovanje </t>
  </si>
  <si>
    <t>Stambeni objekti</t>
  </si>
  <si>
    <t xml:space="preserve">Instrumenti i uređaji </t>
  </si>
  <si>
    <t xml:space="preserve">ŠNK "Ajax" Luka - Komarnica </t>
  </si>
  <si>
    <t xml:space="preserve">Pristojbe i naknade </t>
  </si>
  <si>
    <t>A 3002  06</t>
  </si>
  <si>
    <t>AKTIVNOST: Financiranje kupnje led lampi za sportsku dvoranu OŠ</t>
  </si>
  <si>
    <t>A 3002 07</t>
  </si>
  <si>
    <t>Subvencije trgovačkim društvima izvan javnog sektora</t>
  </si>
  <si>
    <t>AKTIVNOST: Promidžba općine i ostale manifestacije – Dan općine</t>
  </si>
  <si>
    <t>A 2003 02</t>
  </si>
  <si>
    <t>K 2007 25</t>
  </si>
  <si>
    <t>K 2007 26</t>
  </si>
  <si>
    <t>K 2007 27</t>
  </si>
  <si>
    <t>K 2012 02</t>
  </si>
  <si>
    <t>Kapitalne pomoći proračunskim korisnicima drugih proračuna</t>
  </si>
  <si>
    <t>Pomoći dane u inozemstvu i untar općeg proračuna</t>
  </si>
  <si>
    <t xml:space="preserve"> Predsjednik Općinskog vijeća                                                                                                                                               Davor Kraljić</t>
  </si>
  <si>
    <t>Rashodi za nabavu proizvedene dugotrajne imovine - ulaganje u računalne programe</t>
  </si>
  <si>
    <t xml:space="preserve">AKTIVNOST: Održavanje javnih površina </t>
  </si>
  <si>
    <t>AKTIVNOST: Održavanje i uređenje građevinskih objekata – poslovni prostor, zgrada općine</t>
  </si>
  <si>
    <t>AKTIVNOST: Sufinanciranje rada Zajednice športskih udruga</t>
  </si>
  <si>
    <t xml:space="preserve">AKTIVNOSTI: Uređenje svlačionica i ograda po nogometnim klubovima  </t>
  </si>
  <si>
    <t>Članak 5.</t>
  </si>
  <si>
    <t>IZVJEŠTAJ O KORIŠTENJU PRORAČUNSKE ZALIHE</t>
  </si>
  <si>
    <t>Članak 6.</t>
  </si>
  <si>
    <t>Članak 7.</t>
  </si>
  <si>
    <t>IZVJEŠTAJ O DANIM JAMSTVIMA I IZDACIMA PO JAMSTVIMA</t>
  </si>
  <si>
    <t>Članak 8.</t>
  </si>
  <si>
    <t>Obrazloženje Polugodišnjeg izvještaja o izvršenju Proračuna Općine Sveti Đurđ za razdoblje od 01.01.2026. do 30.06.2026. godine sastavni je dio ovog izvještaja.</t>
  </si>
  <si>
    <t>U razdoblju od 01.01.2026. do 30.06.2026. godine sredstva proračunske zalihe - tekuća pričuva proračuna nije korištena.</t>
  </si>
  <si>
    <t>IZVJEŠTAJ O ZADUŽIVNAJU NA DOMAĆEM I STRANOM TRŽIŠTU
NOVCA I KAPITALA ZA RAZDOBLJE 01.01. - 30.06.2026. GODINE</t>
  </si>
  <si>
    <t xml:space="preserve">U prvom polugodištu 2026. godine Općina Sveti Đurđ se nije zaduživala za nove dugoročne kredite. </t>
  </si>
  <si>
    <t>Polugodišnji izvještaj o izvršenju Proračuna Općine Sveti Đurđ od 01.01.2026. do 30.06.2026.  godine objavit će se u „Službenom vjesniku Varaždinske županije“.</t>
  </si>
  <si>
    <t>Izvršenje za izvještajno razdoblje                                                                 01.01.- 30.6.2026.</t>
  </si>
  <si>
    <t>42 RAHODI ZA NABAVU PROIZVODNE DUGOTRAJNE IMOVINE – DJEČJI VRTIĆ "SUNCOKRET SVETI ĐURĐ"</t>
  </si>
  <si>
    <t>Izvršenje za izvještajno razdoblje                                             01.01.- 30.6.2026.</t>
  </si>
  <si>
    <t>Izvršenje za izvještajno razdoblje                                           01.01.- 30.6.2026.</t>
  </si>
  <si>
    <t>Razlika – višak/manjak                                                                  (6+7) - (3+4)</t>
  </si>
  <si>
    <t>Indeks %                                                                   4/2</t>
  </si>
  <si>
    <t>Indeks %                                                                               4/3</t>
  </si>
  <si>
    <t>Izvršenje za izvještajno razdoblje                                                         01.01.- 30.6.2026.</t>
  </si>
  <si>
    <t>Izvršenje za izvještajno razdoblje                                                                                        01.01. - 30.6.2026.</t>
  </si>
  <si>
    <t>Indeks %                                                                 5/4</t>
  </si>
  <si>
    <t>Indeks %                                                                    5/3</t>
  </si>
  <si>
    <t>Izvršenje za izvještajno razdoblje                                                                                                                01.01. - 30.6.2026.</t>
  </si>
  <si>
    <t>Izvršenje za izvještajno razdoblje                                                                       01.01. - 30.6.2026.</t>
  </si>
  <si>
    <t>I. OPĆI DIO PRORAČUNA – RASHODI PREMA IZVORIMA  FINANCIRANJA</t>
  </si>
  <si>
    <t>I. OPĆI DIO PRORAČUNA – PRIHODI PREMA IZVORIMA  FINANCIRANJA</t>
  </si>
  <si>
    <t>Izvršenje za izvještajno razdoblje                                                          01.01. - 30.6.2026.</t>
  </si>
  <si>
    <t>Indeks %                                                       6/4</t>
  </si>
  <si>
    <t>Indeks %                                                            6/5</t>
  </si>
  <si>
    <t>Plan proračuna za 2026. godinu</t>
  </si>
  <si>
    <t xml:space="preserve">Članak 3.   </t>
  </si>
  <si>
    <t>Rashodi i izdaci Proračuna prikazani su u izvještaju na razini odjeljka organizacijske, ekonomske, programske klasifikacije te izvora financiranja kako slijedi:</t>
  </si>
  <si>
    <r>
      <t xml:space="preserve">Prema podacima Jedinstvenog upravnog odjela, Općina Sveti Đurđ vodi dana i primljena jamstva prema sljedećim podacima:                                                                      </t>
    </r>
    <r>
      <rPr>
        <b/>
        <sz val="11"/>
        <color rgb="FF00000A"/>
        <rFont val="Times New Roman"/>
        <family val="1"/>
        <charset val="238"/>
      </rPr>
      <t>-</t>
    </r>
    <r>
      <rPr>
        <sz val="11"/>
        <color rgb="FF00000A"/>
        <rFont val="Times New Roman"/>
        <family val="1"/>
        <charset val="238"/>
      </rPr>
      <t xml:space="preserve"> primljene bjanko zadužnice u ukupnom iznosu od 231.242,35 eura kao jamstva za ozbiljnost ponude ili za uredno ispunjenje ugovora,                                                                                                                                                                                                                                         - dane bjanko zadužnice u ukupnom iznosu od 150.000,00 eura kao jamstvo za uredno ispunjenje ugovora za financiranje projektnih prijedloga.</t>
    </r>
  </si>
  <si>
    <t xml:space="preserve">IZVRŠENJE PO ORGANIZACIJSKOJ KLASIFIKACIJI </t>
  </si>
  <si>
    <t xml:space="preserve">IZVRŠENJE PO PROGRAMSKOJ KLASIFIKACIJI </t>
  </si>
  <si>
    <t>KLASA: 400-02/26-01/1</t>
  </si>
  <si>
    <t>URBROJ: 2186-21-02-26-1</t>
  </si>
  <si>
    <t>Sveti Đurđ, 17.09.2026.</t>
  </si>
  <si>
    <t>KAPITALNI PROJEKT: Izgradnja infrastrukture - stanovi za mlade obitelji</t>
  </si>
  <si>
    <t>KAPITALNI PROJEKT: Nabava i postavljanje kamera za brzinu uz županijske ceste na području Općine Sveti Đurđ</t>
  </si>
  <si>
    <t xml:space="preserve">     Temeljem odredbe članka 88. Zakona o proračunu („Narodne novine“ br.144/21.) i članka 22. Statuta Općine Sveti Đurđ („Službeni vjesnik Varaždinske županije“ broj 30/21. i 18/22.), Općinsko vijeće Općine Sveti Đurđ na svojoj 10. sjednici održanoj dana 17.09.2026. godine donosi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</si>
</sst>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238"/>
      <scheme val="minor"/>
    </font>
    <font>
      <sz val="12"/>
      <color rgb="FF00000A"/>
      <name val="Times New Roman"/>
      <family val="1"/>
      <charset val="238"/>
    </font>
    <font>
      <b/>
      <sz val="12"/>
      <color rgb="FF00000A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Aptos Narrow"/>
      <family val="2"/>
      <charset val="238"/>
      <scheme val="minor"/>
    </font>
    <font>
      <sz val="11"/>
      <color rgb="FF00000A"/>
      <name val="Times New Roman"/>
      <family val="1"/>
      <charset val="238"/>
    </font>
    <font>
      <b/>
      <sz val="11"/>
      <color rgb="FF00000A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Aptos Narrow"/>
      <family val="2"/>
      <scheme val="minor"/>
    </font>
    <font>
      <b/>
      <sz val="10"/>
      <color rgb="FF00000A"/>
      <name val="Times New Roman"/>
      <family val="1"/>
      <charset val="238"/>
    </font>
    <font>
      <sz val="10"/>
      <color rgb="FF00000A"/>
      <name val="Times New Roman"/>
      <family val="1"/>
      <charset val="238"/>
    </font>
    <font>
      <i/>
      <sz val="10"/>
      <color rgb="FF0070C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i/>
      <sz val="10"/>
      <color rgb="FF4472C4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rgb="FF00000A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3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9" fillId="0" borderId="0" xfId="0" applyFont="1"/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6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4" fontId="12" fillId="0" borderId="1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4" fontId="17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right" vertical="center" wrapText="1"/>
    </xf>
    <xf numFmtId="4" fontId="14" fillId="0" borderId="2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wrapText="1"/>
    </xf>
    <xf numFmtId="0" fontId="13" fillId="0" borderId="0" xfId="0" applyFont="1"/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3" fillId="0" borderId="0" xfId="0" applyNumberFormat="1" applyFont="1"/>
    <xf numFmtId="2" fontId="13" fillId="0" borderId="0" xfId="0" applyNumberFormat="1" applyFont="1"/>
    <xf numFmtId="4" fontId="24" fillId="0" borderId="1" xfId="0" applyNumberFormat="1" applyFont="1" applyBorder="1" applyAlignment="1">
      <alignment horizontal="right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4" fontId="22" fillId="0" borderId="0" xfId="0" applyNumberFormat="1" applyFont="1"/>
    <xf numFmtId="4" fontId="25" fillId="0" borderId="0" xfId="0" applyNumberFormat="1" applyFont="1"/>
    <xf numFmtId="0" fontId="12" fillId="3" borderId="1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vertical="center" wrapText="1"/>
    </xf>
    <xf numFmtId="4" fontId="12" fillId="3" borderId="1" xfId="0" applyNumberFormat="1" applyFont="1" applyFill="1" applyBorder="1" applyAlignment="1">
      <alignment horizontal="right" vertical="center" wrapText="1"/>
    </xf>
    <xf numFmtId="0" fontId="19" fillId="3" borderId="1" xfId="0" applyFont="1" applyFill="1" applyBorder="1" applyAlignment="1">
      <alignment horizontal="right" vertical="center" wrapText="1"/>
    </xf>
    <xf numFmtId="0" fontId="19" fillId="3" borderId="1" xfId="0" applyFont="1" applyFill="1" applyBorder="1" applyAlignment="1">
      <alignment vertical="center" wrapText="1"/>
    </xf>
    <xf numFmtId="4" fontId="19" fillId="3" borderId="1" xfId="0" applyNumberFormat="1" applyFont="1" applyFill="1" applyBorder="1" applyAlignment="1">
      <alignment horizontal="right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11" fillId="3" borderId="1" xfId="0" applyNumberFormat="1" applyFont="1" applyFill="1" applyBorder="1" applyAlignment="1">
      <alignment horizontal="right" vertical="center" wrapText="1"/>
    </xf>
    <xf numFmtId="4" fontId="16" fillId="3" borderId="1" xfId="0" applyNumberFormat="1" applyFont="1" applyFill="1" applyBorder="1" applyAlignment="1">
      <alignment horizontal="right" vertical="center" wrapText="1"/>
    </xf>
    <xf numFmtId="4" fontId="10" fillId="3" borderId="1" xfId="0" applyNumberFormat="1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vertical="center" wrapText="1"/>
    </xf>
    <xf numFmtId="4" fontId="17" fillId="3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8" fillId="3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right" vertical="center" wrapText="1"/>
    </xf>
    <xf numFmtId="4" fontId="13" fillId="3" borderId="0" xfId="0" applyNumberFormat="1" applyFont="1" applyFill="1"/>
    <xf numFmtId="4" fontId="0" fillId="3" borderId="0" xfId="0" applyNumberFormat="1" applyFill="1"/>
    <xf numFmtId="0" fontId="11" fillId="0" borderId="0" xfId="0" applyFont="1" applyAlignment="1">
      <alignment horizontal="right" vertical="center" wrapText="1"/>
    </xf>
    <xf numFmtId="4" fontId="14" fillId="0" borderId="0" xfId="0" applyNumberFormat="1" applyFont="1" applyAlignment="1">
      <alignment horizontal="right" vertical="center" wrapText="1"/>
    </xf>
    <xf numFmtId="4" fontId="11" fillId="0" borderId="0" xfId="0" applyNumberFormat="1" applyFont="1" applyAlignment="1">
      <alignment horizontal="right" vertical="center" wrapText="1"/>
    </xf>
    <xf numFmtId="4" fontId="19" fillId="0" borderId="1" xfId="0" applyNumberFormat="1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4" fontId="8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7" fillId="0" borderId="5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5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623455</xdr:colOff>
      <xdr:row>2</xdr:row>
      <xdr:rowOff>337705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41C6269-900C-2F39-5207-EEA04E71E4D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23455" cy="718705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98</xdr:row>
      <xdr:rowOff>314325</xdr:rowOff>
    </xdr:from>
    <xdr:to>
      <xdr:col>0</xdr:col>
      <xdr:colOff>19050</xdr:colOff>
      <xdr:row>98</xdr:row>
      <xdr:rowOff>333375</xdr:rowOff>
    </xdr:to>
    <xdr:sp macro="" textlink="">
      <xdr:nvSpPr>
        <xdr:cNvPr id="5128" name="Slika 6">
          <a:extLst>
            <a:ext uri="{FF2B5EF4-FFF2-40B4-BE49-F238E27FC236}">
              <a16:creationId xmlns:a16="http://schemas.microsoft.com/office/drawing/2014/main" id="{1A3A1934-EC2C-E963-E66F-3AF0322BFCB7}"/>
            </a:ext>
          </a:extLst>
        </xdr:cNvPr>
        <xdr:cNvSpPr>
          <a:spLocks noChangeAspect="1" noChangeArrowheads="1"/>
        </xdr:cNvSpPr>
      </xdr:nvSpPr>
      <xdr:spPr bwMode="auto">
        <a:xfrm>
          <a:off x="0" y="5330190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117</xdr:row>
      <xdr:rowOff>114300</xdr:rowOff>
    </xdr:from>
    <xdr:to>
      <xdr:col>0</xdr:col>
      <xdr:colOff>76200</xdr:colOff>
      <xdr:row>117</xdr:row>
      <xdr:rowOff>152400</xdr:rowOff>
    </xdr:to>
    <xdr:pic>
      <xdr:nvPicPr>
        <xdr:cNvPr id="3" name="Slika 5">
          <a:extLst>
            <a:ext uri="{FF2B5EF4-FFF2-40B4-BE49-F238E27FC236}">
              <a16:creationId xmlns:a16="http://schemas.microsoft.com/office/drawing/2014/main" id="{BF1E7D22-8178-3C6F-1E30-DC1A9C82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884300"/>
          <a:ext cx="762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123</xdr:row>
      <xdr:rowOff>247650</xdr:rowOff>
    </xdr:from>
    <xdr:to>
      <xdr:col>0</xdr:col>
      <xdr:colOff>19050</xdr:colOff>
      <xdr:row>123</xdr:row>
      <xdr:rowOff>266700</xdr:rowOff>
    </xdr:to>
    <xdr:sp macro="" textlink="">
      <xdr:nvSpPr>
        <xdr:cNvPr id="5126" name="Slika 4">
          <a:extLst>
            <a:ext uri="{FF2B5EF4-FFF2-40B4-BE49-F238E27FC236}">
              <a16:creationId xmlns:a16="http://schemas.microsoft.com/office/drawing/2014/main" id="{477F340C-B8ED-C98F-9B9E-072BE7E93ECD}"/>
            </a:ext>
          </a:extLst>
        </xdr:cNvPr>
        <xdr:cNvSpPr>
          <a:spLocks noChangeAspect="1" noChangeArrowheads="1"/>
        </xdr:cNvSpPr>
      </xdr:nvSpPr>
      <xdr:spPr bwMode="auto">
        <a:xfrm>
          <a:off x="0" y="6732270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124</xdr:row>
      <xdr:rowOff>152400</xdr:rowOff>
    </xdr:from>
    <xdr:to>
      <xdr:col>0</xdr:col>
      <xdr:colOff>19050</xdr:colOff>
      <xdr:row>124</xdr:row>
      <xdr:rowOff>171450</xdr:rowOff>
    </xdr:to>
    <xdr:sp macro="" textlink="">
      <xdr:nvSpPr>
        <xdr:cNvPr id="5125" name="Slika 1">
          <a:extLst>
            <a:ext uri="{FF2B5EF4-FFF2-40B4-BE49-F238E27FC236}">
              <a16:creationId xmlns:a16="http://schemas.microsoft.com/office/drawing/2014/main" id="{4B2252EE-227C-5EDD-FB39-8D1229693FF7}"/>
            </a:ext>
          </a:extLst>
        </xdr:cNvPr>
        <xdr:cNvSpPr>
          <a:spLocks noChangeAspect="1" noChangeArrowheads="1"/>
        </xdr:cNvSpPr>
      </xdr:nvSpPr>
      <xdr:spPr bwMode="auto">
        <a:xfrm>
          <a:off x="0" y="67617975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119</xdr:row>
      <xdr:rowOff>114300</xdr:rowOff>
    </xdr:from>
    <xdr:to>
      <xdr:col>0</xdr:col>
      <xdr:colOff>76200</xdr:colOff>
      <xdr:row>119</xdr:row>
      <xdr:rowOff>152400</xdr:rowOff>
    </xdr:to>
    <xdr:pic>
      <xdr:nvPicPr>
        <xdr:cNvPr id="2" name="Slika 5">
          <a:extLst>
            <a:ext uri="{FF2B5EF4-FFF2-40B4-BE49-F238E27FC236}">
              <a16:creationId xmlns:a16="http://schemas.microsoft.com/office/drawing/2014/main" id="{E8EB77C8-D4E4-46D6-9BC5-F501504E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26488"/>
          <a:ext cx="762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122</xdr:row>
      <xdr:rowOff>114300</xdr:rowOff>
    </xdr:from>
    <xdr:to>
      <xdr:col>0</xdr:col>
      <xdr:colOff>76200</xdr:colOff>
      <xdr:row>122</xdr:row>
      <xdr:rowOff>152400</xdr:rowOff>
    </xdr:to>
    <xdr:pic>
      <xdr:nvPicPr>
        <xdr:cNvPr id="4" name="Slika 5">
          <a:extLst>
            <a:ext uri="{FF2B5EF4-FFF2-40B4-BE49-F238E27FC236}">
              <a16:creationId xmlns:a16="http://schemas.microsoft.com/office/drawing/2014/main" id="{A722D5FD-4600-4A1D-8152-735C71B8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26488"/>
          <a:ext cx="762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ORA&#268;UN%20ZA%202026/Prijedlog%20Prora&#269;una%20Op&#263;ine%20Sveti%20&#272;ur&#273;%20za%202026.%20godinu%20i%20projekcija%20prora&#269;una%20za%202027.%20i%202028.%20godinu.xlsx" TargetMode="External"/><Relationship Id="rId2" Type="http://schemas.openxmlformats.org/officeDocument/2006/relationships/externalLinkPath" Target="file:///C:\Users\Korisnik\Desktop\E\PRORA&#268;UN%20ZA%202026\Prijedlog%20Prora&#269;una%20Op&#263;ine%20Sveti%20&#272;ur&#273;%20za%202026.%20godinu%20i%20projekcija%20prora&#269;una%20za%202027.%20i%202028.%20godinu.xlsx" TargetMode="External"/><Relationship Id="rId1" Type="http://schemas.openxmlformats.org/officeDocument/2006/relationships/externalLinkPath" Target="/Users/Korisnik/Desktop/E/PRORA&#268;UN%20ZA%202026/Prijedlog%20Prora&#269;una%20Op&#263;ine%20Sveti%20&#272;ur&#273;%20za%202026.%20godinu%20i%20projekcija%20prora&#269;una%20za%202027.%20i%202028.%20godin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ačun prihoda i rashoda"/>
      <sheetName val="prema ekonomskoj kvalifikaciji"/>
      <sheetName val="prema izvorima financiranja"/>
      <sheetName val="prema funkcijskoj klasifikaciji"/>
      <sheetName val="Posebni dio proračuna"/>
    </sheetNames>
    <sheetDataSet>
      <sheetData sheetId="0"/>
      <sheetData sheetId="1">
        <row r="27">
          <cell r="E27">
            <v>2343934.65</v>
          </cell>
        </row>
        <row r="37">
          <cell r="E37">
            <v>1511500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5FE1-51D0-4108-885B-66D0E3D09EA3}">
  <sheetPr>
    <pageSetUpPr fitToPage="1"/>
  </sheetPr>
  <dimension ref="A3:O37"/>
  <sheetViews>
    <sheetView zoomScale="110" zoomScaleNormal="110" zoomScaleSheetLayoutView="90" workbookViewId="0">
      <selection activeCell="O12" sqref="O12"/>
    </sheetView>
  </sheetViews>
  <sheetFormatPr defaultRowHeight="15" x14ac:dyDescent="0.25"/>
  <cols>
    <col min="1" max="1" width="25.5703125" customWidth="1"/>
    <col min="2" max="2" width="25.42578125" customWidth="1"/>
    <col min="3" max="3" width="19.140625" customWidth="1"/>
    <col min="4" max="4" width="23.7109375" customWidth="1"/>
    <col min="5" max="5" width="10.7109375" customWidth="1"/>
    <col min="6" max="6" width="14.42578125" customWidth="1"/>
    <col min="7" max="7" width="17.5703125" customWidth="1"/>
    <col min="8" max="8" width="12.5703125" bestFit="1" customWidth="1"/>
    <col min="9" max="9" width="10.5703125" customWidth="1"/>
  </cols>
  <sheetData>
    <row r="3" spans="1:15" ht="27" customHeight="1" x14ac:dyDescent="0.25"/>
    <row r="4" spans="1:15" x14ac:dyDescent="0.25">
      <c r="A4" s="2" t="s">
        <v>716</v>
      </c>
      <c r="B4" s="2"/>
    </row>
    <row r="5" spans="1:15" x14ac:dyDescent="0.25">
      <c r="A5" s="2" t="s">
        <v>717</v>
      </c>
      <c r="B5" s="2"/>
    </row>
    <row r="6" spans="1:15" x14ac:dyDescent="0.25">
      <c r="A6" s="2" t="s">
        <v>718</v>
      </c>
      <c r="B6" s="2"/>
    </row>
    <row r="7" spans="1:15" x14ac:dyDescent="0.25">
      <c r="A7" s="2"/>
      <c r="B7" s="2"/>
    </row>
    <row r="8" spans="1:15" ht="45" customHeight="1" x14ac:dyDescent="0.25">
      <c r="A8" s="154" t="s">
        <v>721</v>
      </c>
      <c r="B8" s="154"/>
      <c r="C8" s="154"/>
      <c r="D8" s="154"/>
      <c r="E8" s="154"/>
      <c r="F8" s="154"/>
      <c r="G8" s="154"/>
      <c r="H8" s="2"/>
      <c r="I8" s="2"/>
      <c r="J8" s="10"/>
      <c r="K8" s="10"/>
      <c r="L8" s="10"/>
      <c r="M8" s="10"/>
      <c r="N8" s="10"/>
      <c r="O8" s="2"/>
    </row>
    <row r="9" spans="1:15" ht="27" customHeight="1" x14ac:dyDescent="0.25">
      <c r="A9" s="155" t="s">
        <v>0</v>
      </c>
      <c r="B9" s="155"/>
      <c r="C9" s="155"/>
      <c r="D9" s="155"/>
      <c r="E9" s="155"/>
      <c r="F9" s="155"/>
      <c r="G9" s="155"/>
      <c r="H9" s="11"/>
      <c r="I9" s="11"/>
      <c r="J9" s="3"/>
      <c r="K9" s="3"/>
      <c r="L9" s="3"/>
      <c r="M9" s="3"/>
      <c r="N9" s="3"/>
      <c r="O9" s="3"/>
    </row>
    <row r="10" spans="1:15" ht="6.75" customHeight="1" x14ac:dyDescent="0.25"/>
    <row r="11" spans="1:15" x14ac:dyDescent="0.25">
      <c r="A11" s="148" t="s">
        <v>1</v>
      </c>
      <c r="B11" s="148"/>
      <c r="C11" s="148"/>
      <c r="D11" s="148"/>
      <c r="E11" s="148"/>
      <c r="F11" s="148"/>
      <c r="G11" s="148"/>
      <c r="H11" s="21"/>
      <c r="I11" s="21"/>
      <c r="J11" s="22"/>
      <c r="K11" s="22"/>
      <c r="L11" s="22"/>
      <c r="M11" s="22"/>
      <c r="N11" s="22"/>
    </row>
    <row r="12" spans="1:15" ht="31.5" customHeight="1" x14ac:dyDescent="0.25">
      <c r="A12" s="149" t="s">
        <v>2</v>
      </c>
      <c r="B12" s="149"/>
      <c r="C12" s="149"/>
      <c r="D12" s="149"/>
      <c r="E12" s="149"/>
      <c r="F12" s="149"/>
      <c r="G12" s="149"/>
      <c r="H12" s="24"/>
      <c r="I12" s="24"/>
      <c r="J12" s="24"/>
      <c r="K12" s="24"/>
      <c r="L12" s="24"/>
      <c r="M12" s="24"/>
      <c r="N12" s="24"/>
    </row>
    <row r="13" spans="1:15" x14ac:dyDescent="0.25">
      <c r="A13" s="23"/>
    </row>
    <row r="14" spans="1:15" x14ac:dyDescent="0.25">
      <c r="A14" s="22" t="s">
        <v>10</v>
      </c>
    </row>
    <row r="15" spans="1:15" ht="25.5" customHeight="1" x14ac:dyDescent="0.25">
      <c r="A15" s="153" t="s">
        <v>3</v>
      </c>
      <c r="B15" s="153"/>
      <c r="C15" s="153"/>
      <c r="D15" s="153"/>
      <c r="E15" s="153"/>
      <c r="F15" s="153"/>
    </row>
    <row r="16" spans="1:15" ht="54" customHeight="1" x14ac:dyDescent="0.25">
      <c r="A16" s="16" t="s">
        <v>4</v>
      </c>
      <c r="B16" s="16" t="s">
        <v>5</v>
      </c>
      <c r="C16" s="16" t="s">
        <v>11</v>
      </c>
      <c r="D16" s="16" t="s">
        <v>694</v>
      </c>
      <c r="E16" s="16" t="s">
        <v>12</v>
      </c>
      <c r="F16" s="16" t="s">
        <v>13</v>
      </c>
    </row>
    <row r="17" spans="1:11" x14ac:dyDescent="0.25">
      <c r="A17" s="16">
        <v>1</v>
      </c>
      <c r="B17" s="16">
        <v>2</v>
      </c>
      <c r="C17" s="16">
        <v>3</v>
      </c>
      <c r="D17" s="16">
        <v>4</v>
      </c>
      <c r="E17" s="16">
        <v>5</v>
      </c>
      <c r="F17" s="16">
        <v>6</v>
      </c>
    </row>
    <row r="18" spans="1:11" x14ac:dyDescent="0.25">
      <c r="A18" s="19" t="s">
        <v>6</v>
      </c>
      <c r="B18" s="25">
        <v>1378568.14</v>
      </c>
      <c r="C18" s="15">
        <v>3353000</v>
      </c>
      <c r="D18" s="25">
        <v>1509508.21</v>
      </c>
      <c r="E18" s="96">
        <f>(D18/C18)*100</f>
        <v>45.01963048016701</v>
      </c>
      <c r="F18" s="96">
        <f>(D18/B18)*100</f>
        <v>109.49826607772903</v>
      </c>
      <c r="H18" s="32"/>
    </row>
    <row r="19" spans="1:11" ht="30" x14ac:dyDescent="0.25">
      <c r="A19" s="19" t="s">
        <v>7</v>
      </c>
      <c r="B19" s="25">
        <v>2532.1</v>
      </c>
      <c r="C19" s="15">
        <v>60000</v>
      </c>
      <c r="D19" s="25">
        <v>858.52</v>
      </c>
      <c r="E19" s="96">
        <f>(D19/C19)*100</f>
        <v>1.4308666666666665</v>
      </c>
      <c r="F19" s="96">
        <f>(D19/B19)*100</f>
        <v>33.905453971012207</v>
      </c>
      <c r="H19" s="32"/>
    </row>
    <row r="20" spans="1:11" ht="15.75" x14ac:dyDescent="0.25">
      <c r="A20" s="19" t="s">
        <v>8</v>
      </c>
      <c r="B20" s="25">
        <v>947559.69</v>
      </c>
      <c r="C20" s="15">
        <f>'[1]prema ekonomskoj kvalifikaciji'!$E$27</f>
        <v>2343934.65</v>
      </c>
      <c r="D20" s="7">
        <v>1026236.78</v>
      </c>
      <c r="E20" s="96">
        <f t="shared" ref="E20:E21" si="0">(D20/C20)*100</f>
        <v>43.782653240780419</v>
      </c>
      <c r="F20" s="96">
        <f t="shared" ref="F20:F22" si="1">(D20/B20)*100</f>
        <v>108.30312758450079</v>
      </c>
    </row>
    <row r="21" spans="1:11" ht="30" x14ac:dyDescent="0.25">
      <c r="A21" s="19" t="s">
        <v>9</v>
      </c>
      <c r="B21" s="25">
        <v>1056906.7</v>
      </c>
      <c r="C21" s="15">
        <f>'[1]prema ekonomskoj kvalifikaciji'!$E$37</f>
        <v>1511500</v>
      </c>
      <c r="D21" s="7">
        <v>1248825.3799999999</v>
      </c>
      <c r="E21" s="96">
        <f t="shared" si="0"/>
        <v>82.621593119417795</v>
      </c>
      <c r="F21" s="96">
        <f t="shared" si="1"/>
        <v>118.15852619725089</v>
      </c>
      <c r="G21" s="32"/>
      <c r="H21" s="32"/>
    </row>
    <row r="22" spans="1:11" ht="28.5" x14ac:dyDescent="0.25">
      <c r="A22" s="26" t="s">
        <v>696</v>
      </c>
      <c r="B22" s="27">
        <v>-623366.15</v>
      </c>
      <c r="C22" s="14">
        <f>(C18+C19)-(C20+C21)</f>
        <v>-442434.64999999991</v>
      </c>
      <c r="D22" s="27">
        <f>(D18+D19)-(D20+D21)</f>
        <v>-764695.43000000017</v>
      </c>
      <c r="E22" s="97">
        <f>(D22/C22)*100</f>
        <v>172.83805190212846</v>
      </c>
      <c r="F22" s="97">
        <f t="shared" si="1"/>
        <v>122.67195291242557</v>
      </c>
      <c r="G22" s="32"/>
    </row>
    <row r="23" spans="1:11" x14ac:dyDescent="0.25">
      <c r="D23" s="32"/>
    </row>
    <row r="24" spans="1:11" ht="27.75" customHeight="1" x14ac:dyDescent="0.25">
      <c r="A24" s="152" t="s">
        <v>14</v>
      </c>
      <c r="B24" s="152"/>
      <c r="C24" s="152"/>
      <c r="D24" s="152"/>
      <c r="E24" s="152"/>
      <c r="F24" s="152"/>
    </row>
    <row r="25" spans="1:11" ht="56.25" customHeight="1" x14ac:dyDescent="0.25">
      <c r="A25" s="16" t="s">
        <v>4</v>
      </c>
      <c r="B25" s="16" t="s">
        <v>5</v>
      </c>
      <c r="C25" s="16" t="s">
        <v>11</v>
      </c>
      <c r="D25" s="16" t="s">
        <v>695</v>
      </c>
      <c r="E25" s="16" t="s">
        <v>12</v>
      </c>
      <c r="F25" s="16" t="s">
        <v>13</v>
      </c>
    </row>
    <row r="26" spans="1:11" x14ac:dyDescent="0.25">
      <c r="A26" s="16">
        <v>1</v>
      </c>
      <c r="B26" s="16">
        <v>2</v>
      </c>
      <c r="C26" s="16">
        <v>3</v>
      </c>
      <c r="D26" s="16">
        <v>4</v>
      </c>
      <c r="E26" s="16">
        <v>5</v>
      </c>
      <c r="F26" s="16">
        <v>6</v>
      </c>
    </row>
    <row r="27" spans="1:11" ht="30" x14ac:dyDescent="0.25">
      <c r="A27" s="19" t="s">
        <v>15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</row>
    <row r="28" spans="1:11" ht="30" x14ac:dyDescent="0.25">
      <c r="A28" s="19" t="s">
        <v>17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</row>
    <row r="29" spans="1:11" x14ac:dyDescent="0.25">
      <c r="A29" s="26" t="s">
        <v>18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</row>
    <row r="30" spans="1:11" ht="28.5" x14ac:dyDescent="0.25">
      <c r="A30" s="26" t="s">
        <v>19</v>
      </c>
      <c r="B30" s="27">
        <v>1381100.24</v>
      </c>
      <c r="C30" s="27">
        <v>3855434.65</v>
      </c>
      <c r="D30" s="27">
        <f>D18+D19+D27</f>
        <v>1510366.73</v>
      </c>
      <c r="E30" s="27">
        <f>(D30/C30)*100</f>
        <v>39.17500533954064</v>
      </c>
      <c r="F30" s="27">
        <f>(D30/B30)*100</f>
        <v>109.35967471846939</v>
      </c>
    </row>
    <row r="31" spans="1:11" ht="28.5" x14ac:dyDescent="0.25">
      <c r="A31" s="26" t="s">
        <v>20</v>
      </c>
      <c r="B31" s="27">
        <v>2004466.39</v>
      </c>
      <c r="C31" s="27">
        <v>3855434.65</v>
      </c>
      <c r="D31" s="27">
        <f>D20+D21+D28</f>
        <v>2275062.16</v>
      </c>
      <c r="E31" s="27">
        <f t="shared" ref="E31" si="2">(D31/C31)*100</f>
        <v>59.009226365696541</v>
      </c>
      <c r="F31" s="27">
        <f t="shared" ref="F31" si="3">(D31/B31)*100</f>
        <v>113.49964116883997</v>
      </c>
      <c r="K31" s="18"/>
    </row>
    <row r="32" spans="1:11" ht="28.5" x14ac:dyDescent="0.25">
      <c r="A32" s="26" t="s">
        <v>21</v>
      </c>
      <c r="B32" s="27">
        <v>769360.46</v>
      </c>
      <c r="C32" s="27">
        <v>442434.65</v>
      </c>
      <c r="D32" s="27">
        <v>1043687.08</v>
      </c>
      <c r="E32" s="27">
        <f t="shared" ref="E32" si="4">(D32/C32)*100</f>
        <v>235.89632502788825</v>
      </c>
      <c r="F32" s="27">
        <f t="shared" ref="F32:F33" si="5">(D32/B32)*100</f>
        <v>135.65644899401249</v>
      </c>
    </row>
    <row r="33" spans="1:6" ht="57" x14ac:dyDescent="0.25">
      <c r="A33" s="26" t="s">
        <v>568</v>
      </c>
      <c r="B33" s="27">
        <v>145994.31</v>
      </c>
      <c r="C33" s="27">
        <v>0</v>
      </c>
      <c r="D33" s="27">
        <f>D32-(-D22)</f>
        <v>278991.64999999979</v>
      </c>
      <c r="E33" s="27">
        <v>0</v>
      </c>
      <c r="F33" s="27">
        <f t="shared" si="5"/>
        <v>191.09761880445873</v>
      </c>
    </row>
    <row r="35" spans="1:6" x14ac:dyDescent="0.25">
      <c r="B35" s="32"/>
    </row>
    <row r="37" spans="1:6" x14ac:dyDescent="0.25">
      <c r="B37" s="32"/>
    </row>
  </sheetData>
  <mergeCells count="6">
    <mergeCell ref="A24:F24"/>
    <mergeCell ref="A15:F15"/>
    <mergeCell ref="A8:G8"/>
    <mergeCell ref="A9:G9"/>
    <mergeCell ref="A11:G11"/>
    <mergeCell ref="A12:G12"/>
  </mergeCells>
  <pageMargins left="0.7" right="0.7" top="0.75" bottom="0.75" header="0.3" footer="0.3"/>
  <pageSetup paperSize="9" scale="96" fitToHeight="0" orientation="landscape" r:id="rId1"/>
  <rowBreaks count="1" manualBreakCount="1">
    <brk id="2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59AF-2EBA-4AA5-9611-59EDEA503917}">
  <sheetPr>
    <pageSetUpPr fitToPage="1"/>
  </sheetPr>
  <dimension ref="A2:H173"/>
  <sheetViews>
    <sheetView topLeftCell="A46" zoomScaleNormal="100" zoomScaleSheetLayoutView="80" workbookViewId="0">
      <selection activeCell="E12" sqref="E12"/>
    </sheetView>
  </sheetViews>
  <sheetFormatPr defaultRowHeight="15" x14ac:dyDescent="0.25"/>
  <cols>
    <col min="1" max="1" width="13.85546875" customWidth="1"/>
    <col min="2" max="2" width="22.42578125" style="12" customWidth="1"/>
    <col min="3" max="3" width="24.28515625" customWidth="1"/>
    <col min="4" max="4" width="16" customWidth="1"/>
    <col min="5" max="5" width="21.28515625" customWidth="1"/>
    <col min="6" max="6" width="10.42578125" customWidth="1"/>
    <col min="7" max="7" width="10.7109375" customWidth="1"/>
    <col min="8" max="8" width="11.7109375" bestFit="1" customWidth="1"/>
  </cols>
  <sheetData>
    <row r="2" spans="1:7" ht="15.75" x14ac:dyDescent="0.25">
      <c r="A2" s="157" t="s">
        <v>22</v>
      </c>
      <c r="B2" s="157"/>
      <c r="C2" s="157"/>
      <c r="D2" s="157"/>
      <c r="E2" s="157"/>
      <c r="F2" s="157"/>
      <c r="G2" s="157"/>
    </row>
    <row r="3" spans="1:7" ht="15.75" x14ac:dyDescent="0.25">
      <c r="A3" s="1"/>
    </row>
    <row r="4" spans="1:7" ht="15.75" x14ac:dyDescent="0.25">
      <c r="A4" s="156" t="s">
        <v>79</v>
      </c>
      <c r="B4" s="156"/>
      <c r="C4" s="156"/>
      <c r="D4" s="156"/>
      <c r="E4" s="156"/>
      <c r="F4" s="156"/>
      <c r="G4" s="156"/>
    </row>
    <row r="5" spans="1:7" ht="9.75" customHeight="1" x14ac:dyDescent="0.25"/>
    <row r="6" spans="1:7" ht="28.5" customHeight="1" x14ac:dyDescent="0.25">
      <c r="A6" s="158" t="s">
        <v>80</v>
      </c>
      <c r="B6" s="158"/>
      <c r="C6" s="158"/>
      <c r="D6" s="158"/>
      <c r="E6" s="158"/>
      <c r="F6" s="158"/>
      <c r="G6" s="158"/>
    </row>
    <row r="7" spans="1:7" ht="58.5" customHeight="1" x14ac:dyDescent="0.25">
      <c r="A7" s="16" t="s">
        <v>23</v>
      </c>
      <c r="B7" s="16" t="s">
        <v>4</v>
      </c>
      <c r="C7" s="16" t="s">
        <v>5</v>
      </c>
      <c r="D7" s="16" t="s">
        <v>11</v>
      </c>
      <c r="E7" s="16" t="s">
        <v>692</v>
      </c>
      <c r="F7" s="16" t="s">
        <v>12</v>
      </c>
      <c r="G7" s="16" t="s">
        <v>13</v>
      </c>
    </row>
    <row r="8" spans="1:7" x14ac:dyDescent="0.25">
      <c r="A8" s="16"/>
      <c r="B8" s="16">
        <v>1</v>
      </c>
      <c r="C8" s="16">
        <v>2</v>
      </c>
      <c r="D8" s="16">
        <v>3</v>
      </c>
      <c r="E8" s="16">
        <v>4</v>
      </c>
      <c r="F8" s="16">
        <v>5</v>
      </c>
      <c r="G8" s="16">
        <v>6</v>
      </c>
    </row>
    <row r="9" spans="1:7" ht="35.25" customHeight="1" x14ac:dyDescent="0.25">
      <c r="A9" s="20"/>
      <c r="B9" s="26" t="s">
        <v>24</v>
      </c>
      <c r="C9" s="27">
        <v>1378568.14</v>
      </c>
      <c r="D9" s="27">
        <v>3353000</v>
      </c>
      <c r="E9" s="27">
        <v>1509508.21</v>
      </c>
      <c r="F9" s="27">
        <f>(E9/D9)*100</f>
        <v>45.01963048016701</v>
      </c>
      <c r="G9" s="27">
        <f>(E9/C9)*100</f>
        <v>109.49826607772903</v>
      </c>
    </row>
    <row r="10" spans="1:7" ht="34.5" customHeight="1" x14ac:dyDescent="0.25">
      <c r="A10" s="28">
        <v>11</v>
      </c>
      <c r="B10" s="26" t="s">
        <v>25</v>
      </c>
      <c r="C10" s="27">
        <v>472522.29</v>
      </c>
      <c r="D10" s="27">
        <v>1000000</v>
      </c>
      <c r="E10" s="27">
        <v>855136.11</v>
      </c>
      <c r="F10" s="27">
        <f>(E10/D10)*100</f>
        <v>85.513610999999997</v>
      </c>
      <c r="G10" s="27">
        <f t="shared" ref="G10:G62" si="0">(E10/C10)*100</f>
        <v>180.97264998863864</v>
      </c>
    </row>
    <row r="11" spans="1:7" ht="40.5" customHeight="1" x14ac:dyDescent="0.25">
      <c r="A11" s="17">
        <v>11</v>
      </c>
      <c r="B11" s="29" t="s">
        <v>566</v>
      </c>
      <c r="C11" s="25">
        <v>464501.18</v>
      </c>
      <c r="D11" s="5" t="s">
        <v>16</v>
      </c>
      <c r="E11" s="25">
        <v>843339.68</v>
      </c>
      <c r="F11" s="27" t="s">
        <v>16</v>
      </c>
      <c r="G11" s="25">
        <f t="shared" si="0"/>
        <v>181.55813511603998</v>
      </c>
    </row>
    <row r="12" spans="1:7" ht="54.75" customHeight="1" x14ac:dyDescent="0.25">
      <c r="A12" s="17">
        <v>11</v>
      </c>
      <c r="B12" s="19" t="s">
        <v>26</v>
      </c>
      <c r="C12" s="25">
        <v>646015.03</v>
      </c>
      <c r="D12" s="5" t="s">
        <v>16</v>
      </c>
      <c r="E12" s="25">
        <v>1056735.6200000001</v>
      </c>
      <c r="F12" s="25" t="s">
        <v>16</v>
      </c>
      <c r="G12" s="25">
        <f t="shared" si="0"/>
        <v>163.57755948805092</v>
      </c>
    </row>
    <row r="13" spans="1:7" ht="53.25" customHeight="1" x14ac:dyDescent="0.25">
      <c r="A13" s="17">
        <v>11</v>
      </c>
      <c r="B13" s="19" t="s">
        <v>27</v>
      </c>
      <c r="C13" s="25">
        <v>55424.74</v>
      </c>
      <c r="D13" s="5" t="s">
        <v>16</v>
      </c>
      <c r="E13" s="25">
        <v>50887.01</v>
      </c>
      <c r="F13" s="25" t="s">
        <v>16</v>
      </c>
      <c r="G13" s="25">
        <f t="shared" si="0"/>
        <v>91.812807782228674</v>
      </c>
    </row>
    <row r="14" spans="1:7" ht="52.5" customHeight="1" x14ac:dyDescent="0.25">
      <c r="A14" s="17">
        <v>11</v>
      </c>
      <c r="B14" s="19" t="s">
        <v>28</v>
      </c>
      <c r="C14" s="25">
        <v>5949.44</v>
      </c>
      <c r="D14" s="5" t="s">
        <v>16</v>
      </c>
      <c r="E14" s="25">
        <v>2756.87</v>
      </c>
      <c r="F14" s="25" t="s">
        <v>16</v>
      </c>
      <c r="G14" s="25">
        <f t="shared" si="0"/>
        <v>46.33831083261618</v>
      </c>
    </row>
    <row r="15" spans="1:7" ht="34.5" customHeight="1" x14ac:dyDescent="0.25">
      <c r="A15" s="17">
        <v>11</v>
      </c>
      <c r="B15" s="19" t="s">
        <v>29</v>
      </c>
      <c r="C15" s="25">
        <v>1717</v>
      </c>
      <c r="D15" s="5" t="s">
        <v>16</v>
      </c>
      <c r="E15" s="25">
        <v>1249.5</v>
      </c>
      <c r="F15" s="25" t="s">
        <v>16</v>
      </c>
      <c r="G15" s="25">
        <f t="shared" si="0"/>
        <v>72.772277227722768</v>
      </c>
    </row>
    <row r="16" spans="1:7" ht="51" customHeight="1" x14ac:dyDescent="0.25">
      <c r="A16" s="17">
        <v>11</v>
      </c>
      <c r="B16" s="19" t="s">
        <v>30</v>
      </c>
      <c r="C16" s="25">
        <v>-244605.03</v>
      </c>
      <c r="D16" s="5" t="s">
        <v>16</v>
      </c>
      <c r="E16" s="25">
        <v>-268289.32</v>
      </c>
      <c r="F16" s="25" t="s">
        <v>16</v>
      </c>
      <c r="G16" s="25">
        <f t="shared" si="0"/>
        <v>109.68266678735101</v>
      </c>
    </row>
    <row r="17" spans="1:8" ht="25.5" customHeight="1" x14ac:dyDescent="0.25">
      <c r="A17" s="17">
        <v>11</v>
      </c>
      <c r="B17" s="19" t="s">
        <v>31</v>
      </c>
      <c r="C17" s="25">
        <v>6321.37</v>
      </c>
      <c r="D17" s="5" t="s">
        <v>16</v>
      </c>
      <c r="E17" s="25">
        <v>10202.81</v>
      </c>
      <c r="F17" s="25" t="s">
        <v>16</v>
      </c>
      <c r="G17" s="25">
        <f t="shared" si="0"/>
        <v>161.40187965583411</v>
      </c>
    </row>
    <row r="18" spans="1:8" ht="60" x14ac:dyDescent="0.25">
      <c r="A18" s="17">
        <v>11</v>
      </c>
      <c r="B18" s="19" t="s">
        <v>32</v>
      </c>
      <c r="C18" s="25">
        <v>336.51</v>
      </c>
      <c r="D18" s="5" t="s">
        <v>16</v>
      </c>
      <c r="E18" s="25">
        <v>2788.95</v>
      </c>
      <c r="F18" s="25" t="s">
        <v>16</v>
      </c>
      <c r="G18" s="25">
        <f t="shared" si="0"/>
        <v>828.78666310065069</v>
      </c>
    </row>
    <row r="19" spans="1:8" ht="30" x14ac:dyDescent="0.25">
      <c r="A19" s="17">
        <v>11</v>
      </c>
      <c r="B19" s="19" t="s">
        <v>33</v>
      </c>
      <c r="C19" s="25">
        <v>5984.86</v>
      </c>
      <c r="D19" s="5" t="s">
        <v>16</v>
      </c>
      <c r="E19" s="25">
        <v>7413.86</v>
      </c>
      <c r="F19" s="25" t="s">
        <v>16</v>
      </c>
      <c r="G19" s="25">
        <f t="shared" si="0"/>
        <v>123.87691608492095</v>
      </c>
    </row>
    <row r="20" spans="1:8" ht="32.25" customHeight="1" x14ac:dyDescent="0.25">
      <c r="A20" s="17">
        <v>11</v>
      </c>
      <c r="B20" s="29" t="s">
        <v>34</v>
      </c>
      <c r="C20" s="25">
        <v>1699.74</v>
      </c>
      <c r="D20" s="5" t="s">
        <v>16</v>
      </c>
      <c r="E20" s="25">
        <v>1593.62</v>
      </c>
      <c r="F20" s="25" t="s">
        <v>16</v>
      </c>
      <c r="G20" s="25">
        <f t="shared" si="0"/>
        <v>93.756692199983519</v>
      </c>
    </row>
    <row r="21" spans="1:8" ht="19.5" customHeight="1" x14ac:dyDescent="0.25">
      <c r="A21" s="17">
        <v>11</v>
      </c>
      <c r="B21" s="19" t="s">
        <v>35</v>
      </c>
      <c r="C21" s="25">
        <v>1699.74</v>
      </c>
      <c r="D21" s="5" t="s">
        <v>16</v>
      </c>
      <c r="E21" s="25">
        <v>1593.62</v>
      </c>
      <c r="F21" s="25" t="s">
        <v>16</v>
      </c>
      <c r="G21" s="25">
        <f t="shared" si="0"/>
        <v>93.756692199983519</v>
      </c>
    </row>
    <row r="22" spans="1:8" ht="55.5" customHeight="1" x14ac:dyDescent="0.25">
      <c r="A22" s="17">
        <v>11</v>
      </c>
      <c r="B22" s="19" t="s">
        <v>36</v>
      </c>
      <c r="C22" s="25">
        <v>0</v>
      </c>
      <c r="D22" s="5" t="s">
        <v>16</v>
      </c>
      <c r="E22" s="25">
        <v>0</v>
      </c>
      <c r="F22" s="25" t="s">
        <v>16</v>
      </c>
      <c r="G22" s="25">
        <v>0</v>
      </c>
    </row>
    <row r="23" spans="1:8" ht="71.25" x14ac:dyDescent="0.25">
      <c r="A23" s="28">
        <v>51.52</v>
      </c>
      <c r="B23" s="26" t="s">
        <v>37</v>
      </c>
      <c r="C23" s="27">
        <v>700191.08</v>
      </c>
      <c r="D23" s="27">
        <f>1900000+4000</f>
        <v>1904000</v>
      </c>
      <c r="E23" s="27">
        <v>450587.62</v>
      </c>
      <c r="F23" s="27">
        <f>(E23/D23)*100</f>
        <v>23.66531617647059</v>
      </c>
      <c r="G23" s="27">
        <f t="shared" si="0"/>
        <v>64.3520937170465</v>
      </c>
    </row>
    <row r="24" spans="1:8" ht="40.5" customHeight="1" x14ac:dyDescent="0.25">
      <c r="A24" s="17">
        <v>51.52</v>
      </c>
      <c r="B24" s="29" t="s">
        <v>567</v>
      </c>
      <c r="C24" s="25">
        <v>341874.76</v>
      </c>
      <c r="D24" s="5" t="s">
        <v>16</v>
      </c>
      <c r="E24" s="25">
        <v>89407</v>
      </c>
      <c r="F24" s="25" t="s">
        <v>16</v>
      </c>
      <c r="G24" s="25">
        <f t="shared" si="0"/>
        <v>26.15197448328739</v>
      </c>
      <c r="H24" s="32"/>
    </row>
    <row r="25" spans="1:8" ht="45" x14ac:dyDescent="0.25">
      <c r="A25" s="17">
        <v>52</v>
      </c>
      <c r="B25" s="19" t="s">
        <v>38</v>
      </c>
      <c r="C25" s="25">
        <v>85322.99</v>
      </c>
      <c r="D25" s="5" t="s">
        <v>16</v>
      </c>
      <c r="E25" s="25">
        <v>64407</v>
      </c>
      <c r="F25" s="25" t="s">
        <v>16</v>
      </c>
      <c r="G25" s="25">
        <f t="shared" si="0"/>
        <v>75.486102866296648</v>
      </c>
    </row>
    <row r="26" spans="1:8" ht="75" x14ac:dyDescent="0.25">
      <c r="A26" s="17">
        <v>51.52</v>
      </c>
      <c r="B26" s="19" t="s">
        <v>39</v>
      </c>
      <c r="C26" s="25">
        <v>256551.77</v>
      </c>
      <c r="D26" s="5" t="s">
        <v>16</v>
      </c>
      <c r="E26" s="25">
        <v>25000</v>
      </c>
      <c r="F26" s="25" t="s">
        <v>16</v>
      </c>
      <c r="G26" s="25">
        <f t="shared" si="0"/>
        <v>9.7446219139318355</v>
      </c>
    </row>
    <row r="27" spans="1:8" ht="45" x14ac:dyDescent="0.25">
      <c r="A27" s="42">
        <v>52</v>
      </c>
      <c r="B27" s="43" t="s">
        <v>622</v>
      </c>
      <c r="C27" s="44">
        <v>356767.92</v>
      </c>
      <c r="D27" s="45" t="s">
        <v>16</v>
      </c>
      <c r="E27" s="44">
        <v>361180.62</v>
      </c>
      <c r="F27" s="25" t="s">
        <v>16</v>
      </c>
      <c r="G27" s="25">
        <f t="shared" si="0"/>
        <v>101.23685447951712</v>
      </c>
    </row>
    <row r="28" spans="1:8" ht="38.25" customHeight="1" x14ac:dyDescent="0.25">
      <c r="A28" s="17">
        <v>52</v>
      </c>
      <c r="B28" s="19" t="s">
        <v>40</v>
      </c>
      <c r="C28" s="25">
        <v>356767.92</v>
      </c>
      <c r="D28" s="5" t="s">
        <v>16</v>
      </c>
      <c r="E28" s="25">
        <v>361180.62</v>
      </c>
      <c r="F28" s="25" t="s">
        <v>16</v>
      </c>
      <c r="G28" s="25">
        <f t="shared" si="0"/>
        <v>101.23685447951712</v>
      </c>
    </row>
    <row r="29" spans="1:8" s="50" customFormat="1" ht="75" x14ac:dyDescent="0.25">
      <c r="A29" s="46">
        <v>52</v>
      </c>
      <c r="B29" s="47" t="s">
        <v>41</v>
      </c>
      <c r="C29" s="48">
        <v>1548.4</v>
      </c>
      <c r="D29" s="49" t="s">
        <v>16</v>
      </c>
      <c r="E29" s="48">
        <v>0</v>
      </c>
      <c r="F29" s="25" t="s">
        <v>16</v>
      </c>
      <c r="G29" s="25">
        <f t="shared" si="0"/>
        <v>0</v>
      </c>
    </row>
    <row r="30" spans="1:8" ht="28.5" x14ac:dyDescent="0.25">
      <c r="A30" s="28">
        <v>11.43</v>
      </c>
      <c r="B30" s="26" t="s">
        <v>42</v>
      </c>
      <c r="C30" s="27">
        <v>83043.09</v>
      </c>
      <c r="D30" s="27">
        <v>200000</v>
      </c>
      <c r="E30" s="27">
        <v>76956.58</v>
      </c>
      <c r="F30" s="27">
        <f>(E30/D30)*100</f>
        <v>38.478290000000001</v>
      </c>
      <c r="G30" s="27">
        <f t="shared" si="0"/>
        <v>92.670660496857721</v>
      </c>
    </row>
    <row r="31" spans="1:8" ht="30" x14ac:dyDescent="0.25">
      <c r="A31" s="17">
        <v>11</v>
      </c>
      <c r="B31" s="19" t="s">
        <v>43</v>
      </c>
      <c r="C31" s="25">
        <v>0</v>
      </c>
      <c r="D31" s="5" t="s">
        <v>16</v>
      </c>
      <c r="E31" s="25">
        <v>0</v>
      </c>
      <c r="F31" s="25" t="s">
        <v>16</v>
      </c>
      <c r="G31" s="25">
        <v>0</v>
      </c>
    </row>
    <row r="32" spans="1:8" ht="30" x14ac:dyDescent="0.25">
      <c r="A32" s="17">
        <v>11</v>
      </c>
      <c r="B32" s="19" t="s">
        <v>44</v>
      </c>
      <c r="C32" s="25">
        <v>0</v>
      </c>
      <c r="D32" s="5" t="s">
        <v>16</v>
      </c>
      <c r="E32" s="25">
        <v>0</v>
      </c>
      <c r="F32" s="25" t="s">
        <v>16</v>
      </c>
      <c r="G32" s="25">
        <v>0</v>
      </c>
    </row>
    <row r="33" spans="1:7" ht="42" customHeight="1" x14ac:dyDescent="0.25">
      <c r="A33" s="17">
        <v>43</v>
      </c>
      <c r="B33" s="19" t="s">
        <v>45</v>
      </c>
      <c r="C33" s="25">
        <v>83043.09</v>
      </c>
      <c r="D33" s="5" t="s">
        <v>16</v>
      </c>
      <c r="E33" s="25">
        <v>76956.58</v>
      </c>
      <c r="F33" s="25" t="s">
        <v>16</v>
      </c>
      <c r="G33" s="25">
        <f t="shared" si="0"/>
        <v>92.670660496857721</v>
      </c>
    </row>
    <row r="34" spans="1:7" ht="36" customHeight="1" x14ac:dyDescent="0.25">
      <c r="A34" s="17">
        <v>43</v>
      </c>
      <c r="B34" s="19" t="s">
        <v>46</v>
      </c>
      <c r="C34" s="25">
        <v>11558.58</v>
      </c>
      <c r="D34" s="5" t="s">
        <v>16</v>
      </c>
      <c r="E34" s="25">
        <v>9405.89</v>
      </c>
      <c r="F34" s="25" t="s">
        <v>16</v>
      </c>
      <c r="G34" s="25">
        <f t="shared" si="0"/>
        <v>81.375826442348455</v>
      </c>
    </row>
    <row r="35" spans="1:7" ht="52.5" customHeight="1" x14ac:dyDescent="0.25">
      <c r="A35" s="17">
        <v>43</v>
      </c>
      <c r="B35" s="19" t="s">
        <v>47</v>
      </c>
      <c r="C35" s="25">
        <v>71484.509999999995</v>
      </c>
      <c r="D35" s="5" t="s">
        <v>16</v>
      </c>
      <c r="E35" s="25">
        <v>66985.02</v>
      </c>
      <c r="F35" s="25" t="s">
        <v>16</v>
      </c>
      <c r="G35" s="25">
        <f t="shared" si="0"/>
        <v>93.705643362457138</v>
      </c>
    </row>
    <row r="36" spans="1:7" ht="30" x14ac:dyDescent="0.25">
      <c r="A36" s="17">
        <v>43</v>
      </c>
      <c r="B36" s="19" t="s">
        <v>623</v>
      </c>
      <c r="C36" s="25">
        <v>0</v>
      </c>
      <c r="D36" s="5" t="s">
        <v>16</v>
      </c>
      <c r="E36" s="25">
        <v>565.66999999999996</v>
      </c>
      <c r="F36" s="25" t="s">
        <v>16</v>
      </c>
      <c r="G36" s="25">
        <v>0</v>
      </c>
    </row>
    <row r="37" spans="1:7" ht="114" x14ac:dyDescent="0.25">
      <c r="A37" s="28">
        <v>11.31</v>
      </c>
      <c r="B37" s="26" t="s">
        <v>636</v>
      </c>
      <c r="C37" s="27">
        <v>117187.5</v>
      </c>
      <c r="D37" s="27">
        <f>130000+110000</f>
        <v>240000</v>
      </c>
      <c r="E37" s="27">
        <v>116469.33</v>
      </c>
      <c r="F37" s="27">
        <f>(E37/D37)*100</f>
        <v>48.528887500000003</v>
      </c>
      <c r="G37" s="27">
        <f t="shared" si="0"/>
        <v>99.387161600000013</v>
      </c>
    </row>
    <row r="38" spans="1:7" ht="40.5" customHeight="1" x14ac:dyDescent="0.25">
      <c r="A38" s="17">
        <v>11</v>
      </c>
      <c r="B38" s="19" t="s">
        <v>48</v>
      </c>
      <c r="C38" s="25">
        <v>21.87</v>
      </c>
      <c r="D38" s="25" t="s">
        <v>16</v>
      </c>
      <c r="E38" s="25">
        <v>21.88</v>
      </c>
      <c r="F38" s="25" t="s">
        <v>16</v>
      </c>
      <c r="G38" s="25">
        <f t="shared" si="0"/>
        <v>100.04572473708275</v>
      </c>
    </row>
    <row r="39" spans="1:7" ht="30" x14ac:dyDescent="0.25">
      <c r="A39" s="17">
        <v>11</v>
      </c>
      <c r="B39" s="19" t="s">
        <v>49</v>
      </c>
      <c r="C39" s="25">
        <v>21.87</v>
      </c>
      <c r="D39" s="25" t="s">
        <v>16</v>
      </c>
      <c r="E39" s="25">
        <v>21.88</v>
      </c>
      <c r="F39" s="25" t="s">
        <v>16</v>
      </c>
      <c r="G39" s="25">
        <f t="shared" si="0"/>
        <v>100.04572473708275</v>
      </c>
    </row>
    <row r="40" spans="1:7" ht="30" x14ac:dyDescent="0.25">
      <c r="A40" s="17">
        <v>31</v>
      </c>
      <c r="B40" s="19" t="s">
        <v>50</v>
      </c>
      <c r="C40" s="25">
        <v>4290.57</v>
      </c>
      <c r="D40" s="25" t="s">
        <v>16</v>
      </c>
      <c r="E40" s="25">
        <v>6289.39</v>
      </c>
      <c r="F40" s="25" t="s">
        <v>16</v>
      </c>
      <c r="G40" s="25">
        <f t="shared" si="0"/>
        <v>146.586350997653</v>
      </c>
    </row>
    <row r="41" spans="1:7" s="50" customFormat="1" ht="81" customHeight="1" x14ac:dyDescent="0.25">
      <c r="A41" s="51">
        <v>31</v>
      </c>
      <c r="B41" s="52" t="s">
        <v>648</v>
      </c>
      <c r="C41" s="53">
        <v>55554</v>
      </c>
      <c r="D41" s="53" t="s">
        <v>16</v>
      </c>
      <c r="E41" s="53">
        <v>59495.199999999997</v>
      </c>
      <c r="F41" s="53" t="s">
        <v>16</v>
      </c>
      <c r="G41" s="25">
        <f t="shared" si="0"/>
        <v>107.09435864204198</v>
      </c>
    </row>
    <row r="42" spans="1:7" ht="21" customHeight="1" x14ac:dyDescent="0.25">
      <c r="A42" s="17">
        <v>31</v>
      </c>
      <c r="B42" s="19" t="s">
        <v>51</v>
      </c>
      <c r="C42" s="25">
        <v>416.02</v>
      </c>
      <c r="D42" s="25" t="s">
        <v>16</v>
      </c>
      <c r="E42" s="25">
        <v>2900.41</v>
      </c>
      <c r="F42" s="25" t="s">
        <v>16</v>
      </c>
      <c r="G42" s="25">
        <f t="shared" si="0"/>
        <v>697.180424018076</v>
      </c>
    </row>
    <row r="43" spans="1:7" ht="30" x14ac:dyDescent="0.25">
      <c r="A43" s="17">
        <v>31</v>
      </c>
      <c r="B43" s="19" t="s">
        <v>52</v>
      </c>
      <c r="C43" s="25">
        <v>3874.55</v>
      </c>
      <c r="D43" s="25" t="s">
        <v>16</v>
      </c>
      <c r="E43" s="25">
        <v>3388.98</v>
      </c>
      <c r="F43" s="25" t="s">
        <v>16</v>
      </c>
      <c r="G43" s="25">
        <f t="shared" si="0"/>
        <v>87.467705927139932</v>
      </c>
    </row>
    <row r="44" spans="1:7" ht="30" x14ac:dyDescent="0.25">
      <c r="A44" s="17">
        <v>31</v>
      </c>
      <c r="B44" s="19" t="s">
        <v>53</v>
      </c>
      <c r="C44" s="25">
        <v>57321.06</v>
      </c>
      <c r="D44" s="25" t="s">
        <v>16</v>
      </c>
      <c r="E44" s="25">
        <v>50662.86</v>
      </c>
      <c r="F44" s="25" t="s">
        <v>16</v>
      </c>
      <c r="G44" s="25">
        <f t="shared" si="0"/>
        <v>88.384373910740663</v>
      </c>
    </row>
    <row r="45" spans="1:7" ht="30" x14ac:dyDescent="0.25">
      <c r="A45" s="17">
        <v>31</v>
      </c>
      <c r="B45" s="19" t="s">
        <v>54</v>
      </c>
      <c r="C45" s="25">
        <v>13555.59</v>
      </c>
      <c r="D45" s="25" t="s">
        <v>16</v>
      </c>
      <c r="E45" s="25">
        <v>962.05</v>
      </c>
      <c r="F45" s="25" t="s">
        <v>16</v>
      </c>
      <c r="G45" s="25">
        <f t="shared" si="0"/>
        <v>7.0970721303904876</v>
      </c>
    </row>
    <row r="46" spans="1:7" ht="30" x14ac:dyDescent="0.25">
      <c r="A46" s="17">
        <v>31</v>
      </c>
      <c r="B46" s="19" t="s">
        <v>55</v>
      </c>
      <c r="C46" s="25">
        <v>43765.47</v>
      </c>
      <c r="D46" s="25" t="s">
        <v>16</v>
      </c>
      <c r="E46" s="25">
        <v>49700.81</v>
      </c>
      <c r="F46" s="25" t="s">
        <v>16</v>
      </c>
      <c r="G46" s="25">
        <f t="shared" si="0"/>
        <v>113.56169601286128</v>
      </c>
    </row>
    <row r="47" spans="1:7" ht="99.75" x14ac:dyDescent="0.25">
      <c r="A47" s="28">
        <v>11.61</v>
      </c>
      <c r="B47" s="26" t="s">
        <v>56</v>
      </c>
      <c r="C47" s="27">
        <v>1817.13</v>
      </c>
      <c r="D47" s="27">
        <v>6000</v>
      </c>
      <c r="E47" s="27">
        <v>4270.3500000000004</v>
      </c>
      <c r="F47" s="27">
        <f>(E47/D47)*100</f>
        <v>71.172499999999999</v>
      </c>
      <c r="G47" s="27">
        <f t="shared" si="0"/>
        <v>235.00520050849417</v>
      </c>
    </row>
    <row r="48" spans="1:7" ht="53.25" customHeight="1" x14ac:dyDescent="0.25">
      <c r="A48" s="17">
        <v>11</v>
      </c>
      <c r="B48" s="19" t="s">
        <v>57</v>
      </c>
      <c r="C48" s="25">
        <v>1817.13</v>
      </c>
      <c r="D48" s="25" t="s">
        <v>16</v>
      </c>
      <c r="E48" s="25">
        <v>4270.3500000000004</v>
      </c>
      <c r="F48" s="25" t="s">
        <v>16</v>
      </c>
      <c r="G48" s="25">
        <f t="shared" si="0"/>
        <v>235.00520050849417</v>
      </c>
    </row>
    <row r="49" spans="1:7" ht="36" customHeight="1" x14ac:dyDescent="0.25">
      <c r="A49" s="17">
        <v>11</v>
      </c>
      <c r="B49" s="19" t="s">
        <v>58</v>
      </c>
      <c r="C49" s="25">
        <v>1817.13</v>
      </c>
      <c r="D49" s="25" t="s">
        <v>16</v>
      </c>
      <c r="E49" s="25">
        <v>4270.3500000000004</v>
      </c>
      <c r="F49" s="25" t="s">
        <v>16</v>
      </c>
      <c r="G49" s="25">
        <f t="shared" si="0"/>
        <v>235.00520050849417</v>
      </c>
    </row>
    <row r="50" spans="1:7" ht="53.25" customHeight="1" x14ac:dyDescent="0.25">
      <c r="A50" s="17">
        <v>61</v>
      </c>
      <c r="B50" s="19" t="s">
        <v>59</v>
      </c>
      <c r="C50" s="25">
        <v>0</v>
      </c>
      <c r="D50" s="25" t="s">
        <v>16</v>
      </c>
      <c r="E50" s="25">
        <v>0</v>
      </c>
      <c r="F50" s="25" t="s">
        <v>16</v>
      </c>
      <c r="G50" s="25">
        <v>0</v>
      </c>
    </row>
    <row r="51" spans="1:7" ht="31.5" customHeight="1" x14ac:dyDescent="0.25">
      <c r="A51" s="17">
        <v>61</v>
      </c>
      <c r="B51" s="19" t="s">
        <v>60</v>
      </c>
      <c r="C51" s="25">
        <v>0</v>
      </c>
      <c r="D51" s="25" t="s">
        <v>16</v>
      </c>
      <c r="E51" s="25">
        <v>0</v>
      </c>
      <c r="F51" s="25" t="s">
        <v>16</v>
      </c>
      <c r="G51" s="25">
        <v>0</v>
      </c>
    </row>
    <row r="52" spans="1:7" ht="42.75" x14ac:dyDescent="0.25">
      <c r="A52" s="28" t="s">
        <v>61</v>
      </c>
      <c r="B52" s="26" t="s">
        <v>62</v>
      </c>
      <c r="C52" s="27">
        <v>3807.05</v>
      </c>
      <c r="D52" s="27">
        <v>4000</v>
      </c>
      <c r="E52" s="27">
        <v>6088.22</v>
      </c>
      <c r="F52" s="27">
        <f>(E52/D52)*100</f>
        <v>152.20550000000003</v>
      </c>
      <c r="G52" s="27">
        <f t="shared" si="0"/>
        <v>159.91962280505902</v>
      </c>
    </row>
    <row r="53" spans="1:7" ht="30" x14ac:dyDescent="0.25">
      <c r="A53" s="17">
        <v>31</v>
      </c>
      <c r="B53" s="19" t="s">
        <v>63</v>
      </c>
      <c r="C53" s="25">
        <v>145.72</v>
      </c>
      <c r="D53" s="25" t="s">
        <v>16</v>
      </c>
      <c r="E53" s="25">
        <v>213</v>
      </c>
      <c r="F53" s="25" t="s">
        <v>16</v>
      </c>
      <c r="G53" s="25">
        <f t="shared" si="0"/>
        <v>146.17073840241559</v>
      </c>
    </row>
    <row r="54" spans="1:7" ht="30" x14ac:dyDescent="0.25">
      <c r="A54" s="17">
        <v>31</v>
      </c>
      <c r="B54" s="19" t="s">
        <v>64</v>
      </c>
      <c r="C54" s="25">
        <v>145.72</v>
      </c>
      <c r="D54" s="25" t="s">
        <v>16</v>
      </c>
      <c r="E54" s="25">
        <v>213</v>
      </c>
      <c r="F54" s="25" t="s">
        <v>16</v>
      </c>
      <c r="G54" s="25">
        <f t="shared" si="0"/>
        <v>146.17073840241559</v>
      </c>
    </row>
    <row r="55" spans="1:7" ht="21.75" customHeight="1" x14ac:dyDescent="0.25">
      <c r="A55" s="17">
        <v>11</v>
      </c>
      <c r="B55" s="19" t="s">
        <v>65</v>
      </c>
      <c r="C55" s="25">
        <v>0</v>
      </c>
      <c r="D55" s="25" t="s">
        <v>16</v>
      </c>
      <c r="E55" s="25">
        <v>0</v>
      </c>
      <c r="F55" s="25" t="s">
        <v>16</v>
      </c>
      <c r="G55" s="25">
        <v>0</v>
      </c>
    </row>
    <row r="56" spans="1:7" ht="23.25" customHeight="1" x14ac:dyDescent="0.25">
      <c r="A56" s="17">
        <v>11</v>
      </c>
      <c r="B56" s="19" t="s">
        <v>66</v>
      </c>
      <c r="C56" s="25">
        <v>1916.69</v>
      </c>
      <c r="D56" s="25" t="s">
        <v>16</v>
      </c>
      <c r="E56" s="25">
        <v>4264.45</v>
      </c>
      <c r="F56" s="25" t="s">
        <v>16</v>
      </c>
      <c r="G56" s="25">
        <f t="shared" si="0"/>
        <v>222.49033490027074</v>
      </c>
    </row>
    <row r="57" spans="1:7" s="50" customFormat="1" ht="53.25" customHeight="1" x14ac:dyDescent="0.25">
      <c r="A57" s="51">
        <v>31</v>
      </c>
      <c r="B57" s="52" t="s">
        <v>67</v>
      </c>
      <c r="C57" s="53">
        <v>1744.64</v>
      </c>
      <c r="D57" s="53" t="s">
        <v>16</v>
      </c>
      <c r="E57" s="53">
        <v>1610.77</v>
      </c>
      <c r="F57" s="53" t="s">
        <v>16</v>
      </c>
      <c r="G57" s="25">
        <f t="shared" si="0"/>
        <v>92.326783749082892</v>
      </c>
    </row>
    <row r="58" spans="1:7" x14ac:dyDescent="0.25">
      <c r="A58" s="17">
        <v>11</v>
      </c>
      <c r="B58" s="19" t="s">
        <v>68</v>
      </c>
      <c r="C58" s="25">
        <v>1916.69</v>
      </c>
      <c r="D58" s="25" t="s">
        <v>16</v>
      </c>
      <c r="E58" s="25">
        <v>4264.45</v>
      </c>
      <c r="F58" s="25" t="s">
        <v>16</v>
      </c>
      <c r="G58" s="25">
        <f t="shared" si="0"/>
        <v>222.49033490027074</v>
      </c>
    </row>
    <row r="59" spans="1:7" ht="57" x14ac:dyDescent="0.25">
      <c r="A59" s="28">
        <v>71</v>
      </c>
      <c r="B59" s="26" t="s">
        <v>69</v>
      </c>
      <c r="C59" s="27">
        <v>2532.1</v>
      </c>
      <c r="D59" s="27">
        <v>60000</v>
      </c>
      <c r="E59" s="27">
        <v>858.52</v>
      </c>
      <c r="F59" s="27">
        <f>(E59/D59)*100</f>
        <v>1.4308666666666665</v>
      </c>
      <c r="G59" s="27">
        <f t="shared" si="0"/>
        <v>33.905453971012207</v>
      </c>
    </row>
    <row r="60" spans="1:7" ht="71.25" x14ac:dyDescent="0.25">
      <c r="A60" s="28">
        <v>71</v>
      </c>
      <c r="B60" s="26" t="s">
        <v>70</v>
      </c>
      <c r="C60" s="27">
        <v>2532.1</v>
      </c>
      <c r="D60" s="27">
        <v>10000</v>
      </c>
      <c r="E60" s="27">
        <v>858.52</v>
      </c>
      <c r="F60" s="27">
        <f>(E60/D60)*100</f>
        <v>8.5852000000000004</v>
      </c>
      <c r="G60" s="27">
        <f t="shared" si="0"/>
        <v>33.905453971012207</v>
      </c>
    </row>
    <row r="61" spans="1:7" ht="33" customHeight="1" x14ac:dyDescent="0.25">
      <c r="A61" s="17">
        <v>71</v>
      </c>
      <c r="B61" s="19" t="s">
        <v>71</v>
      </c>
      <c r="C61" s="25">
        <v>2532.1</v>
      </c>
      <c r="D61" s="25" t="s">
        <v>16</v>
      </c>
      <c r="E61" s="25">
        <v>858.52</v>
      </c>
      <c r="F61" s="25" t="s">
        <v>16</v>
      </c>
      <c r="G61" s="25">
        <f t="shared" si="0"/>
        <v>33.905453971012207</v>
      </c>
    </row>
    <row r="62" spans="1:7" ht="18" customHeight="1" x14ac:dyDescent="0.25">
      <c r="A62" s="17">
        <v>71</v>
      </c>
      <c r="B62" s="19" t="s">
        <v>72</v>
      </c>
      <c r="C62" s="25">
        <v>2532.1</v>
      </c>
      <c r="D62" s="25" t="s">
        <v>16</v>
      </c>
      <c r="E62" s="25">
        <v>858.52</v>
      </c>
      <c r="F62" s="25" t="s">
        <v>16</v>
      </c>
      <c r="G62" s="25">
        <f t="shared" si="0"/>
        <v>33.905453971012207</v>
      </c>
    </row>
    <row r="63" spans="1:7" ht="34.5" customHeight="1" x14ac:dyDescent="0.25">
      <c r="A63" s="17">
        <v>71</v>
      </c>
      <c r="B63" s="19" t="s">
        <v>73</v>
      </c>
      <c r="C63" s="25">
        <v>0</v>
      </c>
      <c r="D63" s="25" t="s">
        <v>16</v>
      </c>
      <c r="E63" s="25">
        <v>0</v>
      </c>
      <c r="F63" s="25" t="s">
        <v>16</v>
      </c>
      <c r="G63" s="25">
        <v>0</v>
      </c>
    </row>
    <row r="64" spans="1:7" x14ac:dyDescent="0.25">
      <c r="A64" s="17">
        <v>71</v>
      </c>
      <c r="B64" s="19" t="s">
        <v>74</v>
      </c>
      <c r="C64" s="25">
        <v>0</v>
      </c>
      <c r="D64" s="25" t="s">
        <v>16</v>
      </c>
      <c r="E64" s="25">
        <v>0</v>
      </c>
      <c r="F64" s="25" t="s">
        <v>16</v>
      </c>
      <c r="G64" s="25">
        <v>0</v>
      </c>
    </row>
    <row r="65" spans="1:7" ht="71.25" x14ac:dyDescent="0.25">
      <c r="A65" s="28">
        <v>71</v>
      </c>
      <c r="B65" s="26" t="s">
        <v>75</v>
      </c>
      <c r="C65" s="27">
        <v>0</v>
      </c>
      <c r="D65" s="27">
        <v>50000</v>
      </c>
      <c r="E65" s="27">
        <v>0</v>
      </c>
      <c r="F65" s="27">
        <v>0</v>
      </c>
      <c r="G65" s="27">
        <v>0</v>
      </c>
    </row>
    <row r="66" spans="1:7" ht="30" x14ac:dyDescent="0.25">
      <c r="A66" s="17">
        <v>71</v>
      </c>
      <c r="B66" s="19" t="s">
        <v>76</v>
      </c>
      <c r="C66" s="25">
        <v>0</v>
      </c>
      <c r="D66" s="25" t="s">
        <v>16</v>
      </c>
      <c r="E66" s="25">
        <v>0</v>
      </c>
      <c r="F66" s="25" t="s">
        <v>16</v>
      </c>
      <c r="G66" s="25">
        <v>0</v>
      </c>
    </row>
    <row r="67" spans="1:7" ht="19.5" customHeight="1" x14ac:dyDescent="0.25">
      <c r="A67" s="17">
        <v>71</v>
      </c>
      <c r="B67" s="19" t="s">
        <v>77</v>
      </c>
      <c r="C67" s="25">
        <v>0</v>
      </c>
      <c r="D67" s="25" t="s">
        <v>16</v>
      </c>
      <c r="E67" s="25">
        <v>0</v>
      </c>
      <c r="F67" s="25" t="s">
        <v>16</v>
      </c>
      <c r="G67" s="25">
        <v>0</v>
      </c>
    </row>
    <row r="68" spans="1:7" ht="18" customHeight="1" x14ac:dyDescent="0.25">
      <c r="A68" s="28"/>
      <c r="B68" s="26" t="s">
        <v>78</v>
      </c>
      <c r="C68" s="27">
        <v>1381100.24</v>
      </c>
      <c r="D68" s="27">
        <f>D59+D9</f>
        <v>3413000</v>
      </c>
      <c r="E68" s="27">
        <v>1510366.73</v>
      </c>
      <c r="F68" s="27">
        <f>(E68/D68)*100</f>
        <v>44.253346908877823</v>
      </c>
      <c r="G68" s="27">
        <f>(E68/C68)*100</f>
        <v>109.35967471846939</v>
      </c>
    </row>
    <row r="70" spans="1:7" ht="54" customHeight="1" x14ac:dyDescent="0.25">
      <c r="A70" s="5" t="s">
        <v>23</v>
      </c>
      <c r="B70" s="5" t="s">
        <v>4</v>
      </c>
      <c r="C70" s="5" t="s">
        <v>5</v>
      </c>
      <c r="D70" s="5" t="s">
        <v>11</v>
      </c>
      <c r="E70" s="5" t="s">
        <v>699</v>
      </c>
      <c r="F70" s="5" t="s">
        <v>698</v>
      </c>
      <c r="G70" s="5" t="s">
        <v>697</v>
      </c>
    </row>
    <row r="71" spans="1:7" ht="15.75" x14ac:dyDescent="0.25">
      <c r="A71" s="13"/>
      <c r="B71" s="5">
        <v>1</v>
      </c>
      <c r="C71" s="5">
        <v>2</v>
      </c>
      <c r="D71" s="5">
        <v>3</v>
      </c>
      <c r="E71" s="5">
        <v>4</v>
      </c>
      <c r="F71" s="5">
        <v>5</v>
      </c>
      <c r="G71" s="5">
        <v>6</v>
      </c>
    </row>
    <row r="72" spans="1:7" ht="31.5" x14ac:dyDescent="0.25">
      <c r="A72" s="13"/>
      <c r="B72" s="8" t="s">
        <v>82</v>
      </c>
      <c r="C72" s="9">
        <v>947559.69</v>
      </c>
      <c r="D72" s="9">
        <f>D73+D74+D86+D87+D121+D122+D130+D142+D146</f>
        <v>2343934.65</v>
      </c>
      <c r="E72" s="9">
        <v>1026236.78</v>
      </c>
      <c r="F72" s="9">
        <f>(E72/D72)*100</f>
        <v>43.782653240780419</v>
      </c>
      <c r="G72" s="9">
        <f>(E72/C72)*100</f>
        <v>108.30312758450079</v>
      </c>
    </row>
    <row r="73" spans="1:7" ht="31.5" x14ac:dyDescent="0.25">
      <c r="A73" s="13"/>
      <c r="B73" s="8" t="s">
        <v>83</v>
      </c>
      <c r="C73" s="9">
        <v>164470.54999999999</v>
      </c>
      <c r="D73" s="9">
        <v>370000</v>
      </c>
      <c r="E73" s="9">
        <v>171490.13</v>
      </c>
      <c r="F73" s="9">
        <f>(E73/D73)*100</f>
        <v>46.348683783783784</v>
      </c>
      <c r="G73" s="9">
        <f>(E73/C73)*100</f>
        <v>104.26798597074067</v>
      </c>
    </row>
    <row r="74" spans="1:7" s="50" customFormat="1" ht="63" x14ac:dyDescent="0.25">
      <c r="A74" s="38"/>
      <c r="B74" s="54" t="s">
        <v>637</v>
      </c>
      <c r="C74" s="55">
        <v>215091.1</v>
      </c>
      <c r="D74" s="55">
        <v>504000</v>
      </c>
      <c r="E74" s="55">
        <v>265035.52000000002</v>
      </c>
      <c r="F74" s="9">
        <f t="shared" ref="F74:F130" si="1">(E74/D74)*100</f>
        <v>52.586412698412701</v>
      </c>
      <c r="G74" s="9">
        <f t="shared" ref="G74:G135" si="2">(E74/C74)*100</f>
        <v>123.22012393818247</v>
      </c>
    </row>
    <row r="75" spans="1:7" ht="23.25" customHeight="1" x14ac:dyDescent="0.25">
      <c r="A75" s="13">
        <v>11</v>
      </c>
      <c r="B75" s="6" t="s">
        <v>84</v>
      </c>
      <c r="C75" s="7">
        <v>105979.12</v>
      </c>
      <c r="D75" s="7" t="s">
        <v>16</v>
      </c>
      <c r="E75" s="7">
        <v>107431.09</v>
      </c>
      <c r="F75" s="7" t="s">
        <v>16</v>
      </c>
      <c r="G75" s="7">
        <f t="shared" si="2"/>
        <v>101.37005289343787</v>
      </c>
    </row>
    <row r="76" spans="1:7" s="50" customFormat="1" ht="70.5" customHeight="1" x14ac:dyDescent="0.25">
      <c r="A76" s="38">
        <v>11</v>
      </c>
      <c r="B76" s="56" t="s">
        <v>638</v>
      </c>
      <c r="C76" s="40">
        <v>139022.56</v>
      </c>
      <c r="D76" s="40" t="s">
        <v>16</v>
      </c>
      <c r="E76" s="40">
        <v>171355.44</v>
      </c>
      <c r="F76" s="40" t="s">
        <v>16</v>
      </c>
      <c r="G76" s="7">
        <f t="shared" si="2"/>
        <v>123.25729003983238</v>
      </c>
    </row>
    <row r="77" spans="1:7" ht="31.5" x14ac:dyDescent="0.25">
      <c r="A77" s="13">
        <v>11</v>
      </c>
      <c r="B77" s="6" t="s">
        <v>85</v>
      </c>
      <c r="C77" s="7">
        <v>100030.47</v>
      </c>
      <c r="D77" s="7" t="s">
        <v>16</v>
      </c>
      <c r="E77" s="7">
        <v>107431.09</v>
      </c>
      <c r="F77" s="7" t="s">
        <v>16</v>
      </c>
      <c r="G77" s="7">
        <f t="shared" si="2"/>
        <v>107.39836571796573</v>
      </c>
    </row>
    <row r="78" spans="1:7" ht="25.5" customHeight="1" x14ac:dyDescent="0.25">
      <c r="A78" s="13">
        <v>11</v>
      </c>
      <c r="B78" s="6" t="s">
        <v>86</v>
      </c>
      <c r="C78" s="7">
        <v>5948.65</v>
      </c>
      <c r="D78" s="7" t="s">
        <v>16</v>
      </c>
      <c r="E78" s="7">
        <v>0</v>
      </c>
      <c r="F78" s="7" t="s">
        <v>16</v>
      </c>
      <c r="G78" s="7">
        <f t="shared" si="2"/>
        <v>0</v>
      </c>
    </row>
    <row r="79" spans="1:7" ht="31.5" x14ac:dyDescent="0.25">
      <c r="A79" s="13"/>
      <c r="B79" s="6" t="s">
        <v>87</v>
      </c>
      <c r="C79" s="7">
        <v>13808.66</v>
      </c>
      <c r="D79" s="7" t="s">
        <v>16</v>
      </c>
      <c r="E79" s="7">
        <v>15800</v>
      </c>
      <c r="F79" s="7" t="s">
        <v>16</v>
      </c>
      <c r="G79" s="7">
        <f t="shared" si="2"/>
        <v>114.420950331169</v>
      </c>
    </row>
    <row r="80" spans="1:7" s="50" customFormat="1" ht="66.75" customHeight="1" x14ac:dyDescent="0.25">
      <c r="A80" s="38">
        <v>11</v>
      </c>
      <c r="B80" s="56" t="s">
        <v>639</v>
      </c>
      <c r="C80" s="40">
        <v>13566.62</v>
      </c>
      <c r="D80" s="40" t="s">
        <v>16</v>
      </c>
      <c r="E80" s="40">
        <v>18163</v>
      </c>
      <c r="F80" s="40" t="s">
        <v>16</v>
      </c>
      <c r="G80" s="7">
        <f t="shared" si="2"/>
        <v>133.88006740072325</v>
      </c>
    </row>
    <row r="81" spans="1:8" ht="37.5" customHeight="1" x14ac:dyDescent="0.25">
      <c r="A81" s="13">
        <v>11</v>
      </c>
      <c r="B81" s="6" t="s">
        <v>88</v>
      </c>
      <c r="C81" s="7">
        <v>13808.66</v>
      </c>
      <c r="D81" s="7" t="s">
        <v>16</v>
      </c>
      <c r="E81" s="7">
        <v>15800</v>
      </c>
      <c r="F81" s="7" t="s">
        <v>16</v>
      </c>
      <c r="G81" s="7">
        <f t="shared" si="2"/>
        <v>114.420950331169</v>
      </c>
    </row>
    <row r="82" spans="1:8" ht="33" customHeight="1" x14ac:dyDescent="0.25">
      <c r="A82" s="13"/>
      <c r="B82" s="6" t="s">
        <v>89</v>
      </c>
      <c r="C82" s="7">
        <v>44682.77</v>
      </c>
      <c r="D82" s="7" t="s">
        <v>16</v>
      </c>
      <c r="E82" s="7">
        <v>48259.040000000001</v>
      </c>
      <c r="F82" s="7" t="s">
        <v>16</v>
      </c>
      <c r="G82" s="7">
        <f t="shared" si="2"/>
        <v>108.00368911775166</v>
      </c>
    </row>
    <row r="83" spans="1:8" s="50" customFormat="1" ht="57.75" customHeight="1" x14ac:dyDescent="0.25">
      <c r="A83" s="38">
        <v>11</v>
      </c>
      <c r="B83" s="56" t="s">
        <v>640</v>
      </c>
      <c r="C83" s="40">
        <v>62501.919999999998</v>
      </c>
      <c r="D83" s="40" t="s">
        <v>16</v>
      </c>
      <c r="E83" s="40">
        <v>75517.08</v>
      </c>
      <c r="F83" s="40" t="s">
        <v>16</v>
      </c>
      <c r="G83" s="7">
        <f t="shared" si="2"/>
        <v>120.8236162985073</v>
      </c>
    </row>
    <row r="84" spans="1:8" ht="44.25" customHeight="1" x14ac:dyDescent="0.25">
      <c r="A84" s="13">
        <v>11</v>
      </c>
      <c r="B84" s="6" t="s">
        <v>90</v>
      </c>
      <c r="C84" s="7">
        <v>24270.799999999999</v>
      </c>
      <c r="D84" s="7" t="s">
        <v>16</v>
      </c>
      <c r="E84" s="7">
        <v>26349.77</v>
      </c>
      <c r="F84" s="7" t="s">
        <v>16</v>
      </c>
      <c r="G84" s="7">
        <f t="shared" si="2"/>
        <v>108.56572506880697</v>
      </c>
    </row>
    <row r="85" spans="1:8" ht="55.5" customHeight="1" x14ac:dyDescent="0.25">
      <c r="A85" s="13">
        <v>11</v>
      </c>
      <c r="B85" s="6" t="s">
        <v>91</v>
      </c>
      <c r="C85" s="7">
        <v>20411.97</v>
      </c>
      <c r="D85" s="7" t="s">
        <v>16</v>
      </c>
      <c r="E85" s="7">
        <v>21909.27</v>
      </c>
      <c r="F85" s="7" t="s">
        <v>16</v>
      </c>
      <c r="G85" s="7">
        <f t="shared" si="2"/>
        <v>107.33540172751577</v>
      </c>
    </row>
    <row r="86" spans="1:8" ht="31.5" x14ac:dyDescent="0.25">
      <c r="A86" s="13"/>
      <c r="B86" s="8" t="s">
        <v>92</v>
      </c>
      <c r="C86" s="9">
        <v>253478.96</v>
      </c>
      <c r="D86" s="9">
        <v>794500</v>
      </c>
      <c r="E86" s="9">
        <v>282553.90999999997</v>
      </c>
      <c r="F86" s="9">
        <f t="shared" si="1"/>
        <v>35.563739458779104</v>
      </c>
      <c r="G86" s="9">
        <f t="shared" si="2"/>
        <v>111.47036030130468</v>
      </c>
      <c r="H86" s="32"/>
    </row>
    <row r="87" spans="1:8" s="50" customFormat="1" ht="87.75" customHeight="1" x14ac:dyDescent="0.25">
      <c r="A87" s="38"/>
      <c r="B87" s="54" t="s">
        <v>649</v>
      </c>
      <c r="C87" s="55">
        <v>49100.2</v>
      </c>
      <c r="D87" s="55">
        <v>115000</v>
      </c>
      <c r="E87" s="55">
        <v>59126.19</v>
      </c>
      <c r="F87" s="9">
        <f t="shared" si="1"/>
        <v>51.414078260869566</v>
      </c>
      <c r="G87" s="9">
        <f t="shared" si="2"/>
        <v>120.41944839328558</v>
      </c>
      <c r="H87" s="118"/>
    </row>
    <row r="88" spans="1:8" ht="44.25" customHeight="1" x14ac:dyDescent="0.25">
      <c r="A88" s="13">
        <v>11</v>
      </c>
      <c r="B88" s="6" t="s">
        <v>93</v>
      </c>
      <c r="C88" s="7">
        <v>4713.91</v>
      </c>
      <c r="D88" s="7" t="s">
        <v>16</v>
      </c>
      <c r="E88" s="7">
        <v>3946.05</v>
      </c>
      <c r="F88" s="7" t="s">
        <v>16</v>
      </c>
      <c r="G88" s="7">
        <f t="shared" si="2"/>
        <v>83.71076240318547</v>
      </c>
      <c r="H88" s="32"/>
    </row>
    <row r="89" spans="1:8" s="50" customFormat="1" ht="76.5" customHeight="1" x14ac:dyDescent="0.25">
      <c r="A89" s="38">
        <v>11</v>
      </c>
      <c r="B89" s="56" t="s">
        <v>641</v>
      </c>
      <c r="C89" s="40">
        <v>8402.34</v>
      </c>
      <c r="D89" s="40" t="s">
        <v>16</v>
      </c>
      <c r="E89" s="40">
        <v>10190.89</v>
      </c>
      <c r="F89" s="40" t="s">
        <v>16</v>
      </c>
      <c r="G89" s="7">
        <f t="shared" si="2"/>
        <v>121.2863321408084</v>
      </c>
      <c r="H89" s="118"/>
    </row>
    <row r="90" spans="1:8" ht="36.75" customHeight="1" x14ac:dyDescent="0.25">
      <c r="A90" s="13">
        <v>11</v>
      </c>
      <c r="B90" s="6" t="s">
        <v>94</v>
      </c>
      <c r="C90" s="7">
        <v>16.899999999999999</v>
      </c>
      <c r="D90" s="7" t="s">
        <v>16</v>
      </c>
      <c r="E90" s="7">
        <v>0</v>
      </c>
      <c r="F90" s="7" t="s">
        <v>16</v>
      </c>
      <c r="G90" s="7">
        <f t="shared" si="2"/>
        <v>0</v>
      </c>
    </row>
    <row r="91" spans="1:8" ht="57.75" customHeight="1" x14ac:dyDescent="0.25">
      <c r="A91" s="13">
        <v>11</v>
      </c>
      <c r="B91" s="6" t="s">
        <v>95</v>
      </c>
      <c r="C91" s="7">
        <v>2660.39</v>
      </c>
      <c r="D91" s="7" t="s">
        <v>16</v>
      </c>
      <c r="E91" s="7">
        <v>2599.1999999999998</v>
      </c>
      <c r="F91" s="7" t="s">
        <v>16</v>
      </c>
      <c r="G91" s="7">
        <f t="shared" si="2"/>
        <v>97.699961283871914</v>
      </c>
    </row>
    <row r="92" spans="1:8" ht="52.5" customHeight="1" x14ac:dyDescent="0.25">
      <c r="A92" s="13">
        <v>11</v>
      </c>
      <c r="B92" s="6" t="s">
        <v>96</v>
      </c>
      <c r="C92" s="7">
        <v>1821.7</v>
      </c>
      <c r="D92" s="7" t="s">
        <v>16</v>
      </c>
      <c r="E92" s="7">
        <v>1222.8499999999999</v>
      </c>
      <c r="F92" s="7" t="s">
        <v>16</v>
      </c>
      <c r="G92" s="7">
        <f t="shared" si="2"/>
        <v>67.126859526815608</v>
      </c>
    </row>
    <row r="93" spans="1:8" ht="44.25" customHeight="1" x14ac:dyDescent="0.25">
      <c r="A93" s="13">
        <v>11</v>
      </c>
      <c r="B93" s="6" t="s">
        <v>97</v>
      </c>
      <c r="C93" s="7">
        <v>214.92</v>
      </c>
      <c r="D93" s="7" t="s">
        <v>16</v>
      </c>
      <c r="E93" s="7">
        <v>124</v>
      </c>
      <c r="F93" s="7" t="s">
        <v>16</v>
      </c>
      <c r="G93" s="7">
        <f t="shared" si="2"/>
        <v>57.695886841615483</v>
      </c>
    </row>
    <row r="94" spans="1:8" ht="38.25" customHeight="1" x14ac:dyDescent="0.25">
      <c r="A94" s="13" t="s">
        <v>160</v>
      </c>
      <c r="B94" s="6" t="s">
        <v>98</v>
      </c>
      <c r="C94" s="7">
        <v>45991.3</v>
      </c>
      <c r="D94" s="7" t="s">
        <v>16</v>
      </c>
      <c r="E94" s="7">
        <v>49790.44</v>
      </c>
      <c r="F94" s="7" t="s">
        <v>16</v>
      </c>
      <c r="G94" s="7">
        <f t="shared" si="2"/>
        <v>108.26056232374384</v>
      </c>
    </row>
    <row r="95" spans="1:8" s="50" customFormat="1" ht="74.25" customHeight="1" x14ac:dyDescent="0.25">
      <c r="A95" s="38">
        <v>11</v>
      </c>
      <c r="B95" s="56" t="s">
        <v>642</v>
      </c>
      <c r="C95" s="40">
        <v>29431.3</v>
      </c>
      <c r="D95" s="40" t="s">
        <v>16</v>
      </c>
      <c r="E95" s="40">
        <v>34288.22</v>
      </c>
      <c r="F95" s="40" t="s">
        <v>16</v>
      </c>
      <c r="G95" s="7">
        <f t="shared" si="2"/>
        <v>116.50256699500193</v>
      </c>
    </row>
    <row r="96" spans="1:8" ht="31.5" x14ac:dyDescent="0.25">
      <c r="A96" s="13">
        <v>11</v>
      </c>
      <c r="B96" s="6" t="s">
        <v>99</v>
      </c>
      <c r="C96" s="7">
        <v>2553.5500000000002</v>
      </c>
      <c r="D96" s="7" t="s">
        <v>16</v>
      </c>
      <c r="E96" s="7">
        <v>1284.69</v>
      </c>
      <c r="F96" s="7" t="s">
        <v>16</v>
      </c>
      <c r="G96" s="7">
        <f t="shared" si="2"/>
        <v>50.309960643026372</v>
      </c>
    </row>
    <row r="97" spans="1:7" ht="15.75" x14ac:dyDescent="0.25">
      <c r="A97" s="13">
        <v>11</v>
      </c>
      <c r="B97" s="6" t="s">
        <v>100</v>
      </c>
      <c r="C97" s="7">
        <v>0</v>
      </c>
      <c r="D97" s="7" t="s">
        <v>16</v>
      </c>
      <c r="E97" s="7">
        <v>44.36</v>
      </c>
      <c r="F97" s="7" t="s">
        <v>16</v>
      </c>
      <c r="G97" s="7">
        <v>0</v>
      </c>
    </row>
    <row r="98" spans="1:7" ht="15.75" x14ac:dyDescent="0.25">
      <c r="A98" s="13" t="s">
        <v>160</v>
      </c>
      <c r="B98" s="6" t="s">
        <v>101</v>
      </c>
      <c r="C98" s="7">
        <v>24941.07</v>
      </c>
      <c r="D98" s="7" t="s">
        <v>16</v>
      </c>
      <c r="E98" s="7">
        <v>29708.38</v>
      </c>
      <c r="F98" s="7" t="s">
        <v>16</v>
      </c>
      <c r="G98" s="7">
        <f t="shared" si="2"/>
        <v>119.11429621904755</v>
      </c>
    </row>
    <row r="99" spans="1:7" ht="47.25" x14ac:dyDescent="0.25">
      <c r="A99" s="13">
        <v>11</v>
      </c>
      <c r="B99" s="6" t="s">
        <v>102</v>
      </c>
      <c r="C99" s="7">
        <v>16211.15</v>
      </c>
      <c r="D99" s="7" t="s">
        <v>16</v>
      </c>
      <c r="E99" s="7">
        <v>16359.14</v>
      </c>
      <c r="F99" s="7" t="s">
        <v>16</v>
      </c>
      <c r="G99" s="7">
        <f t="shared" si="2"/>
        <v>100.91289020211399</v>
      </c>
    </row>
    <row r="100" spans="1:7" ht="31.5" x14ac:dyDescent="0.25">
      <c r="A100" s="13">
        <v>11</v>
      </c>
      <c r="B100" s="6" t="s">
        <v>103</v>
      </c>
      <c r="C100" s="7">
        <v>1976.75</v>
      </c>
      <c r="D100" s="7" t="s">
        <v>16</v>
      </c>
      <c r="E100" s="7">
        <v>2082.61</v>
      </c>
      <c r="F100" s="7" t="s">
        <v>16</v>
      </c>
      <c r="G100" s="7">
        <f t="shared" si="2"/>
        <v>105.35525483748577</v>
      </c>
    </row>
    <row r="101" spans="1:7" ht="31.5" x14ac:dyDescent="0.25">
      <c r="A101" s="13">
        <v>11</v>
      </c>
      <c r="B101" s="6" t="s">
        <v>104</v>
      </c>
      <c r="C101" s="7">
        <v>308.77999999999997</v>
      </c>
      <c r="D101" s="7" t="s">
        <v>16</v>
      </c>
      <c r="E101" s="7">
        <v>311.26</v>
      </c>
      <c r="F101" s="7" t="s">
        <v>16</v>
      </c>
      <c r="G101" s="7">
        <f t="shared" si="2"/>
        <v>100.8031608264784</v>
      </c>
    </row>
    <row r="102" spans="1:7" ht="15.75" x14ac:dyDescent="0.25">
      <c r="A102" s="13" t="s">
        <v>160</v>
      </c>
      <c r="B102" s="6" t="s">
        <v>105</v>
      </c>
      <c r="C102" s="7">
        <v>177016.16</v>
      </c>
      <c r="D102" s="7" t="s">
        <v>16</v>
      </c>
      <c r="E102" s="7">
        <v>197758.23</v>
      </c>
      <c r="F102" s="7" t="s">
        <v>16</v>
      </c>
      <c r="G102" s="7">
        <f t="shared" si="2"/>
        <v>111.71761380429901</v>
      </c>
    </row>
    <row r="103" spans="1:7" s="50" customFormat="1" ht="68.25" customHeight="1" x14ac:dyDescent="0.25">
      <c r="A103" s="38">
        <v>11</v>
      </c>
      <c r="B103" s="56" t="s">
        <v>643</v>
      </c>
      <c r="C103" s="40">
        <v>10161.18</v>
      </c>
      <c r="D103" s="40" t="s">
        <v>16</v>
      </c>
      <c r="E103" s="40">
        <v>11194.83</v>
      </c>
      <c r="F103" s="40" t="s">
        <v>16</v>
      </c>
      <c r="G103" s="7">
        <f t="shared" si="2"/>
        <v>110.17253901613788</v>
      </c>
    </row>
    <row r="104" spans="1:7" ht="31.5" x14ac:dyDescent="0.25">
      <c r="A104" s="13">
        <v>11</v>
      </c>
      <c r="B104" s="6" t="s">
        <v>106</v>
      </c>
      <c r="C104" s="7">
        <v>7979.32</v>
      </c>
      <c r="D104" s="7" t="s">
        <v>16</v>
      </c>
      <c r="E104" s="7">
        <v>7958.04</v>
      </c>
      <c r="F104" s="7" t="s">
        <v>16</v>
      </c>
      <c r="G104" s="7">
        <f t="shared" si="2"/>
        <v>99.733310607921482</v>
      </c>
    </row>
    <row r="105" spans="1:7" ht="56.25" customHeight="1" x14ac:dyDescent="0.25">
      <c r="A105" s="13" t="s">
        <v>160</v>
      </c>
      <c r="B105" s="6" t="s">
        <v>107</v>
      </c>
      <c r="C105" s="7">
        <v>33144.629999999997</v>
      </c>
      <c r="D105" s="7" t="s">
        <v>16</v>
      </c>
      <c r="E105" s="7">
        <v>65014.19</v>
      </c>
      <c r="F105" s="7" t="s">
        <v>16</v>
      </c>
      <c r="G105" s="7">
        <f t="shared" si="2"/>
        <v>196.15301181518697</v>
      </c>
    </row>
    <row r="106" spans="1:7" ht="60.75" customHeight="1" x14ac:dyDescent="0.25">
      <c r="A106" s="13">
        <v>11</v>
      </c>
      <c r="B106" s="6" t="s">
        <v>108</v>
      </c>
      <c r="C106" s="7">
        <v>16128.15</v>
      </c>
      <c r="D106" s="7" t="s">
        <v>16</v>
      </c>
      <c r="E106" s="7">
        <v>14765.64</v>
      </c>
      <c r="F106" s="7" t="s">
        <v>16</v>
      </c>
      <c r="G106" s="7">
        <f t="shared" si="2"/>
        <v>91.551975893081348</v>
      </c>
    </row>
    <row r="107" spans="1:7" ht="15.75" x14ac:dyDescent="0.25">
      <c r="A107" s="13">
        <v>11.31</v>
      </c>
      <c r="B107" s="6" t="s">
        <v>109</v>
      </c>
      <c r="C107" s="7">
        <v>51281.75</v>
      </c>
      <c r="D107" s="7" t="s">
        <v>16</v>
      </c>
      <c r="E107" s="7">
        <v>22247.17</v>
      </c>
      <c r="F107" s="7" t="s">
        <v>16</v>
      </c>
      <c r="G107" s="7">
        <f t="shared" si="2"/>
        <v>43.382236370638672</v>
      </c>
    </row>
    <row r="108" spans="1:7" ht="31.5" x14ac:dyDescent="0.25">
      <c r="A108" s="13">
        <v>11</v>
      </c>
      <c r="B108" s="6" t="s">
        <v>110</v>
      </c>
      <c r="C108" s="7">
        <v>21202.33</v>
      </c>
      <c r="D108" s="7" t="s">
        <v>16</v>
      </c>
      <c r="E108" s="7">
        <v>15074.64</v>
      </c>
      <c r="F108" s="7" t="s">
        <v>16</v>
      </c>
      <c r="G108" s="7">
        <f t="shared" si="2"/>
        <v>71.098978272670962</v>
      </c>
    </row>
    <row r="109" spans="1:7" ht="52.5" customHeight="1" x14ac:dyDescent="0.25">
      <c r="A109" s="13">
        <v>11</v>
      </c>
      <c r="B109" s="6" t="s">
        <v>111</v>
      </c>
      <c r="C109" s="7">
        <v>2944</v>
      </c>
      <c r="D109" s="7" t="s">
        <v>16</v>
      </c>
      <c r="E109" s="7">
        <v>1323.06</v>
      </c>
      <c r="F109" s="7" t="s">
        <v>16</v>
      </c>
      <c r="G109" s="7">
        <f t="shared" si="2"/>
        <v>44.94089673913043</v>
      </c>
    </row>
    <row r="110" spans="1:7" ht="44.25" customHeight="1" x14ac:dyDescent="0.25">
      <c r="A110" s="13">
        <v>11</v>
      </c>
      <c r="B110" s="6" t="s">
        <v>112</v>
      </c>
      <c r="C110" s="7">
        <v>27312.5</v>
      </c>
      <c r="D110" s="7" t="s">
        <v>16</v>
      </c>
      <c r="E110" s="7">
        <v>48758.400000000001</v>
      </c>
      <c r="F110" s="7" t="s">
        <v>16</v>
      </c>
      <c r="G110" s="7">
        <f t="shared" si="2"/>
        <v>178.5204576659039</v>
      </c>
    </row>
    <row r="111" spans="1:7" ht="33.75" customHeight="1" x14ac:dyDescent="0.25">
      <c r="A111" s="13">
        <v>11</v>
      </c>
      <c r="B111" s="6" t="s">
        <v>113</v>
      </c>
      <c r="C111" s="7">
        <v>5446.14</v>
      </c>
      <c r="D111" s="7" t="s">
        <v>16</v>
      </c>
      <c r="E111" s="7">
        <v>7109.65</v>
      </c>
      <c r="F111" s="7" t="s">
        <v>16</v>
      </c>
      <c r="G111" s="7">
        <f t="shared" si="2"/>
        <v>130.5447527973941</v>
      </c>
    </row>
    <row r="112" spans="1:7" ht="33.75" customHeight="1" x14ac:dyDescent="0.25">
      <c r="A112" s="13">
        <v>11</v>
      </c>
      <c r="B112" s="6" t="s">
        <v>114</v>
      </c>
      <c r="C112" s="7">
        <v>11577.34</v>
      </c>
      <c r="D112" s="7" t="s">
        <v>16</v>
      </c>
      <c r="E112" s="7">
        <v>15507.44</v>
      </c>
      <c r="F112" s="7" t="s">
        <v>16</v>
      </c>
      <c r="G112" s="7">
        <f t="shared" si="2"/>
        <v>133.94648511661572</v>
      </c>
    </row>
    <row r="113" spans="1:8" ht="52.5" customHeight="1" x14ac:dyDescent="0.25">
      <c r="A113" s="13">
        <v>11</v>
      </c>
      <c r="B113" s="6" t="s">
        <v>115</v>
      </c>
      <c r="C113" s="7">
        <v>25757.59</v>
      </c>
      <c r="D113" s="7" t="s">
        <v>16</v>
      </c>
      <c r="E113" s="7">
        <v>31059.19</v>
      </c>
      <c r="F113" s="7" t="s">
        <v>16</v>
      </c>
      <c r="G113" s="7">
        <f t="shared" si="2"/>
        <v>120.58267097193487</v>
      </c>
    </row>
    <row r="114" spans="1:8" s="50" customFormat="1" ht="88.5" customHeight="1" x14ac:dyDescent="0.25">
      <c r="A114" s="38">
        <v>11</v>
      </c>
      <c r="B114" s="56" t="s">
        <v>644</v>
      </c>
      <c r="C114" s="40">
        <v>1105.3800000000001</v>
      </c>
      <c r="D114" s="40" t="s">
        <v>16</v>
      </c>
      <c r="E114" s="40">
        <v>3452.25</v>
      </c>
      <c r="F114" s="40" t="s">
        <v>16</v>
      </c>
      <c r="G114" s="7">
        <f t="shared" si="2"/>
        <v>312.31341258209841</v>
      </c>
    </row>
    <row r="115" spans="1:8" ht="69.75" customHeight="1" x14ac:dyDescent="0.25">
      <c r="A115" s="13">
        <v>11</v>
      </c>
      <c r="B115" s="6" t="s">
        <v>116</v>
      </c>
      <c r="C115" s="7">
        <v>6776.23</v>
      </c>
      <c r="D115" s="7" t="s">
        <v>16</v>
      </c>
      <c r="E115" s="7">
        <v>7468.54</v>
      </c>
      <c r="F115" s="7" t="s">
        <v>16</v>
      </c>
      <c r="G115" s="7">
        <f t="shared" si="2"/>
        <v>110.21674293818245</v>
      </c>
    </row>
    <row r="116" spans="1:8" ht="45" customHeight="1" x14ac:dyDescent="0.25">
      <c r="A116" s="13">
        <v>11</v>
      </c>
      <c r="B116" s="6" t="s">
        <v>117</v>
      </c>
      <c r="C116" s="7">
        <v>1400.55</v>
      </c>
      <c r="D116" s="7" t="s">
        <v>16</v>
      </c>
      <c r="E116" s="7">
        <v>1264.6099999999999</v>
      </c>
      <c r="F116" s="7" t="s">
        <v>16</v>
      </c>
      <c r="G116" s="7">
        <f t="shared" si="2"/>
        <v>90.293813144835951</v>
      </c>
    </row>
    <row r="117" spans="1:8" ht="29.25" customHeight="1" x14ac:dyDescent="0.25">
      <c r="A117" s="13">
        <v>11</v>
      </c>
      <c r="B117" s="6" t="s">
        <v>118</v>
      </c>
      <c r="C117" s="7">
        <v>11490.63</v>
      </c>
      <c r="D117" s="7" t="s">
        <v>16</v>
      </c>
      <c r="E117" s="7">
        <v>10464.209999999999</v>
      </c>
      <c r="F117" s="7" t="s">
        <v>16</v>
      </c>
      <c r="G117" s="7">
        <f t="shared" si="2"/>
        <v>91.067330511904046</v>
      </c>
    </row>
    <row r="118" spans="1:8" ht="25.5" customHeight="1" x14ac:dyDescent="0.25">
      <c r="A118" s="13">
        <v>11</v>
      </c>
      <c r="B118" s="6" t="s">
        <v>119</v>
      </c>
      <c r="C118" s="7">
        <v>1129.92</v>
      </c>
      <c r="D118" s="7" t="s">
        <v>16</v>
      </c>
      <c r="E118" s="7">
        <v>1129.92</v>
      </c>
      <c r="F118" s="7" t="s">
        <v>16</v>
      </c>
      <c r="G118" s="7">
        <f t="shared" si="2"/>
        <v>100</v>
      </c>
    </row>
    <row r="119" spans="1:8" ht="31.5" x14ac:dyDescent="0.25">
      <c r="A119" s="13">
        <v>11</v>
      </c>
      <c r="B119" s="6" t="s">
        <v>120</v>
      </c>
      <c r="C119" s="7">
        <v>683.72</v>
      </c>
      <c r="D119" s="7" t="s">
        <v>16</v>
      </c>
      <c r="E119" s="7">
        <v>982.21</v>
      </c>
      <c r="F119" s="7" t="s">
        <v>16</v>
      </c>
      <c r="G119" s="7">
        <f t="shared" si="2"/>
        <v>143.65676007722459</v>
      </c>
    </row>
    <row r="120" spans="1:8" ht="53.25" customHeight="1" x14ac:dyDescent="0.25">
      <c r="A120" s="13">
        <v>11</v>
      </c>
      <c r="B120" s="6" t="s">
        <v>121</v>
      </c>
      <c r="C120" s="7">
        <v>4276.54</v>
      </c>
      <c r="D120" s="7" t="s">
        <v>16</v>
      </c>
      <c r="E120" s="7">
        <v>9749.7000000000007</v>
      </c>
      <c r="F120" s="7" t="s">
        <v>16</v>
      </c>
      <c r="G120" s="7">
        <f t="shared" si="2"/>
        <v>227.9810313945386</v>
      </c>
    </row>
    <row r="121" spans="1:8" ht="37.5" customHeight="1" x14ac:dyDescent="0.25">
      <c r="A121" s="13"/>
      <c r="B121" s="8" t="s">
        <v>122</v>
      </c>
      <c r="C121" s="9">
        <v>38206.71</v>
      </c>
      <c r="D121" s="9">
        <v>17000</v>
      </c>
      <c r="E121" s="9">
        <v>7530.77</v>
      </c>
      <c r="F121" s="9">
        <f>(E121/D121)*100</f>
        <v>44.298647058823533</v>
      </c>
      <c r="G121" s="9">
        <f t="shared" si="2"/>
        <v>19.71059533783464</v>
      </c>
    </row>
    <row r="122" spans="1:8" s="50" customFormat="1" ht="71.25" customHeight="1" x14ac:dyDescent="0.25">
      <c r="A122" s="38"/>
      <c r="B122" s="54" t="s">
        <v>123</v>
      </c>
      <c r="C122" s="55">
        <v>3731.19</v>
      </c>
      <c r="D122" s="55">
        <v>6000</v>
      </c>
      <c r="E122" s="55">
        <v>427.31</v>
      </c>
      <c r="F122" s="9">
        <f t="shared" si="1"/>
        <v>7.121833333333333</v>
      </c>
      <c r="G122" s="9">
        <f t="shared" si="2"/>
        <v>11.452378463707289</v>
      </c>
    </row>
    <row r="123" spans="1:8" ht="54.75" customHeight="1" x14ac:dyDescent="0.25">
      <c r="A123" s="38">
        <v>11</v>
      </c>
      <c r="B123" s="39" t="s">
        <v>624</v>
      </c>
      <c r="C123" s="40">
        <v>0</v>
      </c>
      <c r="D123" s="40" t="s">
        <v>16</v>
      </c>
      <c r="E123" s="40">
        <v>151.66999999999999</v>
      </c>
      <c r="F123" s="40" t="s">
        <v>16</v>
      </c>
      <c r="G123" s="7">
        <v>0</v>
      </c>
      <c r="H123" s="32"/>
    </row>
    <row r="124" spans="1:8" ht="113.25" customHeight="1" x14ac:dyDescent="0.25">
      <c r="A124" s="38">
        <v>12</v>
      </c>
      <c r="B124" s="39" t="s">
        <v>625</v>
      </c>
      <c r="C124" s="40">
        <v>0</v>
      </c>
      <c r="D124" s="40" t="s">
        <v>16</v>
      </c>
      <c r="E124" s="40" t="s">
        <v>645</v>
      </c>
      <c r="F124" s="40" t="s">
        <v>16</v>
      </c>
      <c r="G124" s="7">
        <v>0</v>
      </c>
    </row>
    <row r="125" spans="1:8" ht="41.25" customHeight="1" x14ac:dyDescent="0.25">
      <c r="A125" s="13">
        <v>11</v>
      </c>
      <c r="B125" s="6" t="s">
        <v>124</v>
      </c>
      <c r="C125" s="7">
        <v>38206.71</v>
      </c>
      <c r="D125" s="7" t="s">
        <v>16</v>
      </c>
      <c r="E125" s="7">
        <v>7379.1</v>
      </c>
      <c r="F125" s="7" t="s">
        <v>16</v>
      </c>
      <c r="G125" s="7">
        <f t="shared" si="2"/>
        <v>19.31362318294352</v>
      </c>
    </row>
    <row r="126" spans="1:8" s="50" customFormat="1" ht="68.25" customHeight="1" x14ac:dyDescent="0.25">
      <c r="A126" s="38">
        <v>11</v>
      </c>
      <c r="B126" s="56" t="s">
        <v>646</v>
      </c>
      <c r="C126" s="40">
        <v>3731.19</v>
      </c>
      <c r="D126" s="40" t="s">
        <v>16</v>
      </c>
      <c r="E126" s="40">
        <v>427.31</v>
      </c>
      <c r="F126" s="40" t="s">
        <v>16</v>
      </c>
      <c r="G126" s="7">
        <f t="shared" si="2"/>
        <v>11.452378463707289</v>
      </c>
    </row>
    <row r="127" spans="1:8" ht="56.25" customHeight="1" x14ac:dyDescent="0.25">
      <c r="A127" s="13">
        <v>11</v>
      </c>
      <c r="B127" s="6" t="s">
        <v>125</v>
      </c>
      <c r="C127" s="7">
        <v>3498.35</v>
      </c>
      <c r="D127" s="7" t="s">
        <v>16</v>
      </c>
      <c r="E127" s="7">
        <v>7156.81</v>
      </c>
      <c r="F127" s="7" t="s">
        <v>16</v>
      </c>
      <c r="G127" s="7">
        <f t="shared" si="2"/>
        <v>204.57672902939962</v>
      </c>
    </row>
    <row r="128" spans="1:8" ht="15.75" x14ac:dyDescent="0.25">
      <c r="A128" s="13">
        <v>11</v>
      </c>
      <c r="B128" s="6" t="s">
        <v>126</v>
      </c>
      <c r="C128" s="7">
        <v>32.200000000000003</v>
      </c>
      <c r="D128" s="7" t="s">
        <v>16</v>
      </c>
      <c r="E128" s="7">
        <v>23.3</v>
      </c>
      <c r="F128" s="7" t="s">
        <v>16</v>
      </c>
      <c r="G128" s="7">
        <f t="shared" si="2"/>
        <v>72.360248447204967</v>
      </c>
    </row>
    <row r="129" spans="1:7" ht="68.25" customHeight="1" x14ac:dyDescent="0.25">
      <c r="A129" s="13">
        <v>11</v>
      </c>
      <c r="B129" s="6" t="s">
        <v>127</v>
      </c>
      <c r="C129" s="7">
        <v>34676.160000000003</v>
      </c>
      <c r="D129" s="7" t="s">
        <v>16</v>
      </c>
      <c r="E129" s="7">
        <v>198.99</v>
      </c>
      <c r="F129" s="7" t="s">
        <v>16</v>
      </c>
      <c r="G129" s="7">
        <f t="shared" si="2"/>
        <v>0.57385246809335289</v>
      </c>
    </row>
    <row r="130" spans="1:7" ht="15.75" x14ac:dyDescent="0.25">
      <c r="A130" s="13"/>
      <c r="B130" s="8" t="s">
        <v>128</v>
      </c>
      <c r="C130" s="9">
        <v>18154.79</v>
      </c>
      <c r="D130" s="9">
        <v>37000</v>
      </c>
      <c r="E130" s="9">
        <v>2440</v>
      </c>
      <c r="F130" s="9">
        <f t="shared" si="1"/>
        <v>6.5945945945945956</v>
      </c>
      <c r="G130" s="9">
        <f t="shared" si="2"/>
        <v>13.439979201081368</v>
      </c>
    </row>
    <row r="131" spans="1:7" ht="114" customHeight="1" x14ac:dyDescent="0.25">
      <c r="A131" s="13">
        <v>11.31</v>
      </c>
      <c r="B131" s="6" t="s">
        <v>129</v>
      </c>
      <c r="C131" s="7">
        <v>1200</v>
      </c>
      <c r="D131" s="7" t="s">
        <v>16</v>
      </c>
      <c r="E131" s="7">
        <v>0</v>
      </c>
      <c r="F131" s="7" t="s">
        <v>16</v>
      </c>
      <c r="G131" s="7">
        <f t="shared" si="2"/>
        <v>0</v>
      </c>
    </row>
    <row r="132" spans="1:7" ht="50.25" customHeight="1" x14ac:dyDescent="0.25">
      <c r="A132" s="13">
        <v>11.31</v>
      </c>
      <c r="B132" s="6" t="s">
        <v>130</v>
      </c>
      <c r="C132" s="7">
        <v>1200</v>
      </c>
      <c r="D132" s="7" t="s">
        <v>16</v>
      </c>
      <c r="E132" s="7">
        <v>0</v>
      </c>
      <c r="F132" s="7" t="s">
        <v>16</v>
      </c>
      <c r="G132" s="7">
        <f t="shared" si="2"/>
        <v>0</v>
      </c>
    </row>
    <row r="133" spans="1:7" ht="51.75" customHeight="1" x14ac:dyDescent="0.25">
      <c r="A133" s="13">
        <v>11.31</v>
      </c>
      <c r="B133" s="6" t="s">
        <v>131</v>
      </c>
      <c r="C133" s="7">
        <v>16954.79</v>
      </c>
      <c r="D133" s="7" t="s">
        <v>16</v>
      </c>
      <c r="E133" s="7">
        <v>2440</v>
      </c>
      <c r="F133" s="7" t="s">
        <v>16</v>
      </c>
      <c r="G133" s="7">
        <f t="shared" si="2"/>
        <v>14.39121333853147</v>
      </c>
    </row>
    <row r="134" spans="1:7" ht="63" x14ac:dyDescent="0.25">
      <c r="A134" s="13">
        <v>11.31</v>
      </c>
      <c r="B134" s="6" t="s">
        <v>626</v>
      </c>
      <c r="C134" s="7">
        <v>0</v>
      </c>
      <c r="D134" s="7" t="s">
        <v>16</v>
      </c>
      <c r="E134" s="7">
        <v>1440</v>
      </c>
      <c r="F134" s="7" t="s">
        <v>16</v>
      </c>
      <c r="G134" s="7">
        <v>0</v>
      </c>
    </row>
    <row r="135" spans="1:7" ht="47.25" x14ac:dyDescent="0.25">
      <c r="A135" s="13">
        <v>11.31</v>
      </c>
      <c r="B135" s="6" t="s">
        <v>132</v>
      </c>
      <c r="C135" s="7">
        <v>16954.79</v>
      </c>
      <c r="D135" s="7" t="s">
        <v>16</v>
      </c>
      <c r="E135" s="7">
        <v>1000</v>
      </c>
      <c r="F135" s="7" t="s">
        <v>16</v>
      </c>
      <c r="G135" s="7">
        <f t="shared" si="2"/>
        <v>5.8980382534965043</v>
      </c>
    </row>
    <row r="136" spans="1:7" ht="72" customHeight="1" x14ac:dyDescent="0.25">
      <c r="A136" s="41"/>
      <c r="B136" s="8" t="s">
        <v>627</v>
      </c>
      <c r="C136" s="9">
        <v>0</v>
      </c>
      <c r="D136" s="9" t="s">
        <v>16</v>
      </c>
      <c r="E136" s="9">
        <v>23634.07</v>
      </c>
      <c r="F136" s="9" t="s">
        <v>16</v>
      </c>
      <c r="G136" s="9">
        <v>0</v>
      </c>
    </row>
    <row r="137" spans="1:7" ht="80.25" customHeight="1" x14ac:dyDescent="0.25">
      <c r="A137" s="13">
        <v>11.31</v>
      </c>
      <c r="B137" s="6" t="s">
        <v>628</v>
      </c>
      <c r="C137" s="7">
        <v>0</v>
      </c>
      <c r="D137" s="7" t="s">
        <v>16</v>
      </c>
      <c r="E137" s="7">
        <v>4637.05</v>
      </c>
      <c r="F137" s="7" t="s">
        <v>16</v>
      </c>
      <c r="G137" s="7">
        <v>0</v>
      </c>
    </row>
    <row r="138" spans="1:7" ht="77.25" customHeight="1" x14ac:dyDescent="0.25">
      <c r="A138" s="13">
        <v>11.31</v>
      </c>
      <c r="B138" s="6" t="s">
        <v>629</v>
      </c>
      <c r="C138" s="7">
        <v>0</v>
      </c>
      <c r="D138" s="7" t="s">
        <v>16</v>
      </c>
      <c r="E138" s="7">
        <v>4637.05</v>
      </c>
      <c r="F138" s="7" t="s">
        <v>16</v>
      </c>
      <c r="G138" s="7">
        <v>0</v>
      </c>
    </row>
    <row r="139" spans="1:7" ht="72.75" customHeight="1" x14ac:dyDescent="0.25">
      <c r="A139" s="13">
        <v>11.31</v>
      </c>
      <c r="B139" s="6" t="s">
        <v>631</v>
      </c>
      <c r="C139" s="7">
        <v>0</v>
      </c>
      <c r="D139" s="7" t="s">
        <v>16</v>
      </c>
      <c r="E139" s="7">
        <v>18997.02</v>
      </c>
      <c r="F139" s="7" t="s">
        <v>16</v>
      </c>
      <c r="G139" s="7">
        <v>0</v>
      </c>
    </row>
    <row r="140" spans="1:7" ht="72" customHeight="1" x14ac:dyDescent="0.25">
      <c r="A140" s="13">
        <v>11.31</v>
      </c>
      <c r="B140" s="6" t="s">
        <v>630</v>
      </c>
      <c r="C140" s="7">
        <v>0</v>
      </c>
      <c r="D140" s="7" t="s">
        <v>16</v>
      </c>
      <c r="E140" s="7">
        <v>13522.02</v>
      </c>
      <c r="F140" s="7" t="s">
        <v>16</v>
      </c>
      <c r="G140" s="7">
        <v>0</v>
      </c>
    </row>
    <row r="141" spans="1:7" ht="69" customHeight="1" x14ac:dyDescent="0.25">
      <c r="A141" s="13">
        <v>11.31</v>
      </c>
      <c r="B141" s="6" t="s">
        <v>632</v>
      </c>
      <c r="C141" s="7">
        <v>0</v>
      </c>
      <c r="D141" s="7" t="s">
        <v>16</v>
      </c>
      <c r="E141" s="7">
        <v>5475</v>
      </c>
      <c r="F141" s="7" t="s">
        <v>16</v>
      </c>
      <c r="G141" s="7">
        <v>0</v>
      </c>
    </row>
    <row r="142" spans="1:7" ht="47.25" x14ac:dyDescent="0.25">
      <c r="A142" s="13"/>
      <c r="B142" s="8" t="s">
        <v>133</v>
      </c>
      <c r="C142" s="9">
        <v>58083.13</v>
      </c>
      <c r="D142" s="14">
        <v>181500</v>
      </c>
      <c r="E142" s="9">
        <v>72799.88</v>
      </c>
      <c r="F142" s="9">
        <f t="shared" ref="F142:F173" si="3">(E142/D142)*100</f>
        <v>40.110126721763088</v>
      </c>
      <c r="G142" s="9">
        <f t="shared" ref="G142:G173" si="4">(E142/C142)*100</f>
        <v>125.33739142501447</v>
      </c>
    </row>
    <row r="143" spans="1:7" ht="68.25" customHeight="1" x14ac:dyDescent="0.25">
      <c r="A143" s="13" t="s">
        <v>161</v>
      </c>
      <c r="B143" s="6" t="s">
        <v>134</v>
      </c>
      <c r="C143" s="7">
        <v>58083.13</v>
      </c>
      <c r="D143" s="7" t="s">
        <v>16</v>
      </c>
      <c r="E143" s="7">
        <v>72799.88</v>
      </c>
      <c r="F143" s="7" t="s">
        <v>16</v>
      </c>
      <c r="G143" s="7">
        <f t="shared" si="4"/>
        <v>125.33739142501447</v>
      </c>
    </row>
    <row r="144" spans="1:7" ht="66.75" customHeight="1" x14ac:dyDescent="0.25">
      <c r="A144" s="13" t="s">
        <v>161</v>
      </c>
      <c r="B144" s="6" t="s">
        <v>135</v>
      </c>
      <c r="C144" s="7">
        <v>30064</v>
      </c>
      <c r="D144" s="7" t="s">
        <v>16</v>
      </c>
      <c r="E144" s="7">
        <v>38878.11</v>
      </c>
      <c r="F144" s="7" t="s">
        <v>16</v>
      </c>
      <c r="G144" s="7">
        <f t="shared" si="4"/>
        <v>129.31782197977648</v>
      </c>
    </row>
    <row r="145" spans="1:8" ht="50.25" customHeight="1" x14ac:dyDescent="0.25">
      <c r="A145" s="13">
        <v>11</v>
      </c>
      <c r="B145" s="6" t="s">
        <v>136</v>
      </c>
      <c r="C145" s="7">
        <v>28019.13</v>
      </c>
      <c r="D145" s="7" t="s">
        <v>16</v>
      </c>
      <c r="E145" s="7">
        <v>33921.769999999997</v>
      </c>
      <c r="F145" s="7" t="s">
        <v>16</v>
      </c>
      <c r="G145" s="7">
        <f t="shared" si="4"/>
        <v>121.06646423354329</v>
      </c>
    </row>
    <row r="146" spans="1:8" ht="31.5" x14ac:dyDescent="0.25">
      <c r="A146" s="13"/>
      <c r="B146" s="8" t="s">
        <v>137</v>
      </c>
      <c r="C146" s="9">
        <v>147243.06</v>
      </c>
      <c r="D146" s="9">
        <v>318934.65000000002</v>
      </c>
      <c r="E146" s="9">
        <v>141199</v>
      </c>
      <c r="F146" s="9">
        <f t="shared" si="3"/>
        <v>44.272078935292853</v>
      </c>
      <c r="G146" s="9">
        <f t="shared" si="4"/>
        <v>95.895181749143219</v>
      </c>
    </row>
    <row r="147" spans="1:8" ht="15.75" x14ac:dyDescent="0.25">
      <c r="A147" s="13">
        <v>11</v>
      </c>
      <c r="B147" s="6" t="s">
        <v>138</v>
      </c>
      <c r="C147" s="7">
        <v>147243.06</v>
      </c>
      <c r="D147" s="7" t="s">
        <v>16</v>
      </c>
      <c r="E147" s="7">
        <v>141199</v>
      </c>
      <c r="F147" s="7" t="s">
        <v>16</v>
      </c>
      <c r="G147" s="7">
        <f t="shared" si="4"/>
        <v>95.895181749143219</v>
      </c>
    </row>
    <row r="148" spans="1:8" ht="39" customHeight="1" x14ac:dyDescent="0.25">
      <c r="A148" s="13">
        <v>11</v>
      </c>
      <c r="B148" s="6" t="s">
        <v>139</v>
      </c>
      <c r="C148" s="7">
        <v>147243.06</v>
      </c>
      <c r="D148" s="7" t="s">
        <v>16</v>
      </c>
      <c r="E148" s="7">
        <v>138899.32</v>
      </c>
      <c r="F148" s="7" t="s">
        <v>16</v>
      </c>
      <c r="G148" s="7">
        <f t="shared" si="4"/>
        <v>94.333356016915175</v>
      </c>
    </row>
    <row r="149" spans="1:8" ht="35.25" customHeight="1" x14ac:dyDescent="0.25">
      <c r="A149" s="13">
        <v>11</v>
      </c>
      <c r="B149" s="6" t="s">
        <v>633</v>
      </c>
      <c r="C149" s="7">
        <v>0</v>
      </c>
      <c r="D149" s="7" t="s">
        <v>16</v>
      </c>
      <c r="E149" s="7">
        <v>2299.6799999999998</v>
      </c>
      <c r="F149" s="7" t="s">
        <v>16</v>
      </c>
      <c r="G149" s="7">
        <v>0</v>
      </c>
    </row>
    <row r="150" spans="1:8" ht="48.75" customHeight="1" x14ac:dyDescent="0.25">
      <c r="A150" s="13">
        <v>11.15</v>
      </c>
      <c r="B150" s="6" t="s">
        <v>140</v>
      </c>
      <c r="C150" s="7">
        <v>0</v>
      </c>
      <c r="D150" s="7" t="s">
        <v>16</v>
      </c>
      <c r="E150" s="7">
        <v>0</v>
      </c>
      <c r="F150" s="7" t="s">
        <v>16</v>
      </c>
      <c r="G150" s="7">
        <v>0</v>
      </c>
    </row>
    <row r="151" spans="1:8" ht="47.25" x14ac:dyDescent="0.25">
      <c r="A151" s="13">
        <v>11</v>
      </c>
      <c r="B151" s="6" t="s">
        <v>141</v>
      </c>
      <c r="C151" s="7">
        <v>0</v>
      </c>
      <c r="D151" s="7" t="s">
        <v>16</v>
      </c>
      <c r="E151" s="7">
        <v>0</v>
      </c>
      <c r="F151" s="7" t="s">
        <v>16</v>
      </c>
      <c r="G151" s="7">
        <v>0</v>
      </c>
    </row>
    <row r="152" spans="1:8" ht="15.75" x14ac:dyDescent="0.25">
      <c r="A152" s="13">
        <v>11.15</v>
      </c>
      <c r="B152" s="6" t="s">
        <v>142</v>
      </c>
      <c r="C152" s="7">
        <v>0</v>
      </c>
      <c r="D152" s="7" t="s">
        <v>16</v>
      </c>
      <c r="E152" s="7">
        <v>0</v>
      </c>
      <c r="F152" s="7" t="s">
        <v>16</v>
      </c>
      <c r="G152" s="7">
        <v>0</v>
      </c>
    </row>
    <row r="153" spans="1:8" ht="63" x14ac:dyDescent="0.25">
      <c r="A153" s="13"/>
      <c r="B153" s="8" t="s">
        <v>143</v>
      </c>
      <c r="C153" s="9">
        <v>1056906.7</v>
      </c>
      <c r="D153" s="9">
        <f>D154+D157+D158</f>
        <v>1511500</v>
      </c>
      <c r="E153" s="9">
        <v>1248825.3799999999</v>
      </c>
      <c r="F153" s="9">
        <f t="shared" si="3"/>
        <v>82.621593119417795</v>
      </c>
      <c r="G153" s="9">
        <f t="shared" si="4"/>
        <v>118.15852619725089</v>
      </c>
    </row>
    <row r="154" spans="1:8" ht="74.25" customHeight="1" x14ac:dyDescent="0.25">
      <c r="A154" s="13"/>
      <c r="B154" s="8" t="s">
        <v>144</v>
      </c>
      <c r="C154" s="9">
        <v>0</v>
      </c>
      <c r="D154" s="9">
        <v>52000</v>
      </c>
      <c r="E154" s="9">
        <v>9496.9599999999991</v>
      </c>
      <c r="F154" s="9">
        <f t="shared" si="3"/>
        <v>18.263384615384616</v>
      </c>
      <c r="G154" s="9">
        <v>0</v>
      </c>
    </row>
    <row r="155" spans="1:8" ht="35.25" customHeight="1" x14ac:dyDescent="0.25">
      <c r="A155" s="13">
        <v>11.71</v>
      </c>
      <c r="B155" s="6" t="s">
        <v>145</v>
      </c>
      <c r="C155" s="7">
        <v>0</v>
      </c>
      <c r="D155" s="7" t="s">
        <v>16</v>
      </c>
      <c r="E155" s="7">
        <v>9496.9599999999991</v>
      </c>
      <c r="F155" s="7" t="s">
        <v>16</v>
      </c>
      <c r="G155" s="7">
        <v>0</v>
      </c>
    </row>
    <row r="156" spans="1:8" ht="25.5" customHeight="1" x14ac:dyDescent="0.25">
      <c r="A156" s="13">
        <v>11.71</v>
      </c>
      <c r="B156" s="6" t="s">
        <v>146</v>
      </c>
      <c r="C156" s="7">
        <v>0</v>
      </c>
      <c r="D156" s="7" t="s">
        <v>16</v>
      </c>
      <c r="E156" s="7">
        <v>9496.9599999999991</v>
      </c>
      <c r="F156" s="7" t="s">
        <v>16</v>
      </c>
      <c r="G156" s="7">
        <v>0</v>
      </c>
    </row>
    <row r="157" spans="1:8" ht="86.25" customHeight="1" x14ac:dyDescent="0.25">
      <c r="A157" s="13"/>
      <c r="B157" s="8" t="s">
        <v>147</v>
      </c>
      <c r="C157" s="9">
        <v>1055872.32</v>
      </c>
      <c r="D157" s="9">
        <v>1454500</v>
      </c>
      <c r="E157" s="9">
        <v>1238354.69</v>
      </c>
      <c r="F157" s="9">
        <f t="shared" si="3"/>
        <v>85.139545548298372</v>
      </c>
      <c r="G157" s="9">
        <f t="shared" si="4"/>
        <v>117.28261708764181</v>
      </c>
      <c r="H157" s="32"/>
    </row>
    <row r="158" spans="1:8" s="50" customFormat="1" ht="133.5" customHeight="1" x14ac:dyDescent="0.25">
      <c r="A158" s="38"/>
      <c r="B158" s="54" t="s">
        <v>693</v>
      </c>
      <c r="C158" s="55">
        <v>1034.3800000000001</v>
      </c>
      <c r="D158" s="55">
        <v>5000</v>
      </c>
      <c r="E158" s="55">
        <v>973.73</v>
      </c>
      <c r="F158" s="9">
        <f t="shared" si="3"/>
        <v>19.474599999999999</v>
      </c>
      <c r="G158" s="9">
        <f t="shared" si="4"/>
        <v>94.136584234033904</v>
      </c>
    </row>
    <row r="159" spans="1:8" ht="15.75" x14ac:dyDescent="0.25">
      <c r="A159" s="13" t="s">
        <v>162</v>
      </c>
      <c r="B159" s="6" t="s">
        <v>148</v>
      </c>
      <c r="C159" s="7">
        <v>1050402.19</v>
      </c>
      <c r="D159" s="7" t="s">
        <v>16</v>
      </c>
      <c r="E159" s="7">
        <v>1212105.8899999999</v>
      </c>
      <c r="F159" s="7" t="s">
        <v>16</v>
      </c>
      <c r="G159" s="7">
        <f t="shared" si="4"/>
        <v>115.39445571795694</v>
      </c>
    </row>
    <row r="160" spans="1:8" ht="33" customHeight="1" x14ac:dyDescent="0.25">
      <c r="A160" s="13" t="s">
        <v>162</v>
      </c>
      <c r="B160" s="6" t="s">
        <v>149</v>
      </c>
      <c r="C160" s="7">
        <v>743022.93</v>
      </c>
      <c r="D160" s="7" t="s">
        <v>16</v>
      </c>
      <c r="E160" s="7">
        <v>1059215.4099999999</v>
      </c>
      <c r="F160" s="7" t="s">
        <v>16</v>
      </c>
      <c r="G160" s="7">
        <f t="shared" si="4"/>
        <v>142.5548751234366</v>
      </c>
    </row>
    <row r="161" spans="1:8" ht="31.5" x14ac:dyDescent="0.25">
      <c r="A161" s="13" t="s">
        <v>163</v>
      </c>
      <c r="B161" s="6" t="s">
        <v>150</v>
      </c>
      <c r="C161" s="7">
        <v>285942.02</v>
      </c>
      <c r="D161" s="7" t="s">
        <v>16</v>
      </c>
      <c r="E161" s="7">
        <v>40692.400000000001</v>
      </c>
      <c r="F161" s="7" t="s">
        <v>16</v>
      </c>
      <c r="G161" s="7">
        <f t="shared" si="4"/>
        <v>14.230996899301473</v>
      </c>
    </row>
    <row r="162" spans="1:8" ht="37.5" customHeight="1" x14ac:dyDescent="0.25">
      <c r="A162" s="13" t="s">
        <v>161</v>
      </c>
      <c r="B162" s="6" t="s">
        <v>151</v>
      </c>
      <c r="C162" s="7">
        <v>21437.24</v>
      </c>
      <c r="D162" s="7" t="s">
        <v>16</v>
      </c>
      <c r="E162" s="7">
        <v>112198.08</v>
      </c>
      <c r="F162" s="7" t="s">
        <v>16</v>
      </c>
      <c r="G162" s="7">
        <f t="shared" si="4"/>
        <v>523.37931562085419</v>
      </c>
    </row>
    <row r="163" spans="1:8" ht="36.75" customHeight="1" x14ac:dyDescent="0.25">
      <c r="A163" s="13" t="s">
        <v>162</v>
      </c>
      <c r="B163" s="6" t="s">
        <v>152</v>
      </c>
      <c r="C163" s="7">
        <v>5470.13</v>
      </c>
      <c r="D163" s="7" t="s">
        <v>16</v>
      </c>
      <c r="E163" s="7">
        <v>20851.39</v>
      </c>
      <c r="F163" s="7" t="s">
        <v>16</v>
      </c>
      <c r="G163" s="7">
        <f t="shared" si="4"/>
        <v>381.18637034220393</v>
      </c>
    </row>
    <row r="164" spans="1:8" s="50" customFormat="1" ht="72.75" customHeight="1" x14ac:dyDescent="0.25">
      <c r="A164" s="38">
        <v>11</v>
      </c>
      <c r="B164" s="56" t="s">
        <v>647</v>
      </c>
      <c r="C164" s="40">
        <v>1034.3800000000001</v>
      </c>
      <c r="D164" s="40" t="s">
        <v>16</v>
      </c>
      <c r="E164" s="40">
        <v>973.73</v>
      </c>
      <c r="F164" s="40" t="s">
        <v>16</v>
      </c>
      <c r="G164" s="7">
        <f t="shared" si="4"/>
        <v>94.136584234033904</v>
      </c>
      <c r="H164" s="118"/>
    </row>
    <row r="165" spans="1:8" ht="41.25" customHeight="1" x14ac:dyDescent="0.25">
      <c r="A165" s="13">
        <v>11.71</v>
      </c>
      <c r="B165" s="6" t="s">
        <v>153</v>
      </c>
      <c r="C165" s="7">
        <v>414</v>
      </c>
      <c r="D165" s="7" t="s">
        <v>16</v>
      </c>
      <c r="E165" s="7">
        <v>0</v>
      </c>
      <c r="F165" s="7" t="s">
        <v>16</v>
      </c>
      <c r="G165" s="7">
        <f t="shared" si="4"/>
        <v>0</v>
      </c>
    </row>
    <row r="166" spans="1:8" ht="31.5" x14ac:dyDescent="0.25">
      <c r="A166" s="13">
        <v>11.71</v>
      </c>
      <c r="B166" s="6" t="s">
        <v>154</v>
      </c>
      <c r="C166" s="7">
        <v>0</v>
      </c>
      <c r="D166" s="7" t="s">
        <v>16</v>
      </c>
      <c r="E166" s="7">
        <v>0</v>
      </c>
      <c r="F166" s="7" t="s">
        <v>16</v>
      </c>
      <c r="G166" s="7">
        <v>0</v>
      </c>
    </row>
    <row r="167" spans="1:8" ht="31.5" x14ac:dyDescent="0.25">
      <c r="A167" s="13">
        <v>11.71</v>
      </c>
      <c r="B167" s="6" t="s">
        <v>155</v>
      </c>
      <c r="C167" s="7">
        <v>0</v>
      </c>
      <c r="D167" s="7" t="s">
        <v>16</v>
      </c>
      <c r="E167" s="7">
        <v>2327.7800000000002</v>
      </c>
      <c r="F167" s="7" t="s">
        <v>16</v>
      </c>
      <c r="G167" s="7">
        <v>0</v>
      </c>
    </row>
    <row r="168" spans="1:8" ht="31.5" x14ac:dyDescent="0.25">
      <c r="A168" s="13">
        <v>11.71</v>
      </c>
      <c r="B168" s="6" t="s">
        <v>635</v>
      </c>
      <c r="C168" s="7">
        <v>0</v>
      </c>
      <c r="D168" s="7" t="s">
        <v>16</v>
      </c>
      <c r="E168" s="7">
        <v>4750</v>
      </c>
      <c r="F168" s="7" t="s">
        <v>16</v>
      </c>
      <c r="G168" s="7">
        <v>0</v>
      </c>
    </row>
    <row r="169" spans="1:8" ht="44.25" customHeight="1" x14ac:dyDescent="0.25">
      <c r="A169" s="13" t="s">
        <v>162</v>
      </c>
      <c r="B169" s="6" t="s">
        <v>634</v>
      </c>
      <c r="C169" s="7">
        <v>0</v>
      </c>
      <c r="D169" s="7" t="s">
        <v>16</v>
      </c>
      <c r="E169" s="7">
        <v>0</v>
      </c>
      <c r="F169" s="7" t="s">
        <v>16</v>
      </c>
      <c r="G169" s="7">
        <v>0</v>
      </c>
    </row>
    <row r="170" spans="1:8" ht="47.25" x14ac:dyDescent="0.25">
      <c r="A170" s="13">
        <v>11.71</v>
      </c>
      <c r="B170" s="6" t="s">
        <v>156</v>
      </c>
      <c r="C170" s="7">
        <v>5056.13</v>
      </c>
      <c r="D170" s="7" t="s">
        <v>16</v>
      </c>
      <c r="E170" s="7">
        <v>13773.61</v>
      </c>
      <c r="F170" s="7" t="s">
        <v>16</v>
      </c>
      <c r="G170" s="7">
        <f t="shared" si="4"/>
        <v>272.41407954304975</v>
      </c>
      <c r="H170" s="32"/>
    </row>
    <row r="171" spans="1:8" ht="41.25" customHeight="1" x14ac:dyDescent="0.25">
      <c r="A171" s="13">
        <v>31.52</v>
      </c>
      <c r="B171" s="6" t="s">
        <v>157</v>
      </c>
      <c r="C171" s="7">
        <v>0</v>
      </c>
      <c r="D171" s="7" t="s">
        <v>16</v>
      </c>
      <c r="E171" s="7">
        <v>5397.41</v>
      </c>
      <c r="F171" s="7" t="s">
        <v>16</v>
      </c>
      <c r="G171" s="7">
        <v>0</v>
      </c>
    </row>
    <row r="172" spans="1:8" ht="36.75" customHeight="1" x14ac:dyDescent="0.25">
      <c r="A172" s="13">
        <v>31.52</v>
      </c>
      <c r="B172" s="6" t="s">
        <v>158</v>
      </c>
      <c r="C172" s="7">
        <v>0</v>
      </c>
      <c r="D172" s="7" t="s">
        <v>16</v>
      </c>
      <c r="E172" s="7">
        <v>5397.41</v>
      </c>
      <c r="F172" s="7" t="s">
        <v>16</v>
      </c>
      <c r="G172" s="7">
        <v>0</v>
      </c>
    </row>
    <row r="173" spans="1:8" ht="15.75" x14ac:dyDescent="0.25">
      <c r="A173" s="13"/>
      <c r="B173" s="8" t="s">
        <v>159</v>
      </c>
      <c r="C173" s="9">
        <v>2004466.39</v>
      </c>
      <c r="D173" s="9">
        <f>D153+D72</f>
        <v>3855434.65</v>
      </c>
      <c r="E173" s="9">
        <v>2275062.16</v>
      </c>
      <c r="F173" s="9">
        <f t="shared" si="3"/>
        <v>59.009226365696541</v>
      </c>
      <c r="G173" s="9">
        <f t="shared" si="4"/>
        <v>113.49964116883997</v>
      </c>
    </row>
  </sheetData>
  <mergeCells count="3">
    <mergeCell ref="A4:G4"/>
    <mergeCell ref="A2:G2"/>
    <mergeCell ref="A6:G6"/>
  </mergeCells>
  <phoneticPr fontId="5" type="noConversion"/>
  <pageMargins left="0.7" right="0.7" top="0.75" bottom="0.75" header="0.3" footer="0.3"/>
  <pageSetup paperSize="9" fitToHeight="0" orientation="landscape" r:id="rId1"/>
  <rowBreaks count="11" manualBreakCount="11">
    <brk id="14" max="6" man="1"/>
    <brk id="25" max="6" man="1"/>
    <brk id="35" max="6" man="1"/>
    <brk id="46" max="6" man="1"/>
    <brk id="57" max="6" man="1"/>
    <brk id="68" max="6" man="1"/>
    <brk id="80" max="6" man="1"/>
    <brk id="89" max="6" man="1"/>
    <brk id="101" max="6" man="1"/>
    <brk id="112" max="6" man="1"/>
    <brk id="12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51619-2E16-4720-863B-AD2C11D6007D}">
  <sheetPr>
    <pageSetUpPr fitToPage="1"/>
  </sheetPr>
  <dimension ref="A2:J41"/>
  <sheetViews>
    <sheetView topLeftCell="A3" zoomScale="110" zoomScaleNormal="110" workbookViewId="0">
      <selection activeCell="G21" sqref="G21"/>
    </sheetView>
  </sheetViews>
  <sheetFormatPr defaultRowHeight="15" x14ac:dyDescent="0.25"/>
  <cols>
    <col min="2" max="2" width="24.42578125" style="12" customWidth="1"/>
    <col min="3" max="3" width="18.42578125" customWidth="1"/>
    <col min="4" max="4" width="18.28515625" customWidth="1"/>
    <col min="5" max="5" width="18.5703125" customWidth="1"/>
    <col min="6" max="6" width="10.140625" customWidth="1"/>
    <col min="7" max="7" width="11.140625" customWidth="1"/>
  </cols>
  <sheetData>
    <row r="2" spans="1:10" ht="15.75" x14ac:dyDescent="0.25">
      <c r="A2" s="159" t="s">
        <v>706</v>
      </c>
      <c r="B2" s="159"/>
      <c r="C2" s="159"/>
      <c r="D2" s="159"/>
      <c r="E2" s="159"/>
      <c r="F2" s="159"/>
      <c r="G2" s="159"/>
      <c r="H2" s="4"/>
      <c r="I2" s="4"/>
      <c r="J2" s="4"/>
    </row>
    <row r="3" spans="1:10" s="12" customFormat="1" ht="45" x14ac:dyDescent="0.25">
      <c r="A3" s="16" t="s">
        <v>164</v>
      </c>
      <c r="B3" s="16" t="s">
        <v>165</v>
      </c>
      <c r="C3" s="16" t="s">
        <v>81</v>
      </c>
      <c r="D3" s="16" t="s">
        <v>11</v>
      </c>
      <c r="E3" s="16" t="s">
        <v>700</v>
      </c>
      <c r="F3" s="16" t="s">
        <v>702</v>
      </c>
      <c r="G3" s="16" t="s">
        <v>701</v>
      </c>
    </row>
    <row r="4" spans="1:10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</row>
    <row r="5" spans="1:10" x14ac:dyDescent="0.25">
      <c r="A5" s="28">
        <v>1</v>
      </c>
      <c r="B5" s="26" t="s">
        <v>166</v>
      </c>
      <c r="C5" s="30">
        <v>480568.55</v>
      </c>
      <c r="D5" s="30">
        <v>1109000</v>
      </c>
      <c r="E5" s="30">
        <v>863692.79</v>
      </c>
      <c r="F5" s="30">
        <f>(E5/C5)*100</f>
        <v>179.72311962570168</v>
      </c>
      <c r="G5" s="30">
        <f>(E5/D5)*100</f>
        <v>77.880323715058623</v>
      </c>
    </row>
    <row r="6" spans="1:10" x14ac:dyDescent="0.25">
      <c r="A6" s="17">
        <v>11</v>
      </c>
      <c r="B6" s="19" t="s">
        <v>166</v>
      </c>
      <c r="C6" s="31">
        <v>480568.55</v>
      </c>
      <c r="D6" s="31">
        <v>1109000</v>
      </c>
      <c r="E6" s="31">
        <v>863692.79</v>
      </c>
      <c r="F6" s="31">
        <f>(E6/C6)*100</f>
        <v>179.72311962570168</v>
      </c>
      <c r="G6" s="31">
        <f t="shared" ref="G6:G19" si="0">(E6/D6)*100</f>
        <v>77.880323715058623</v>
      </c>
    </row>
    <row r="7" spans="1:10" x14ac:dyDescent="0.25">
      <c r="A7" s="17">
        <v>15</v>
      </c>
      <c r="B7" s="19" t="s">
        <v>167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</row>
    <row r="8" spans="1:10" x14ac:dyDescent="0.25">
      <c r="A8" s="28">
        <v>3</v>
      </c>
      <c r="B8" s="26" t="s">
        <v>168</v>
      </c>
      <c r="C8" s="30">
        <v>114765.42</v>
      </c>
      <c r="D8" s="30">
        <v>140000</v>
      </c>
      <c r="E8" s="30">
        <v>118271.22</v>
      </c>
      <c r="F8" s="30">
        <f t="shared" ref="F8:F19" si="1">(E8/C8)*100</f>
        <v>103.0547529037928</v>
      </c>
      <c r="G8" s="30">
        <f t="shared" si="0"/>
        <v>84.479442857142857</v>
      </c>
    </row>
    <row r="9" spans="1:10" x14ac:dyDescent="0.25">
      <c r="A9" s="17">
        <v>31</v>
      </c>
      <c r="B9" s="19" t="s">
        <v>168</v>
      </c>
      <c r="C9" s="31">
        <v>114765.42</v>
      </c>
      <c r="D9" s="31">
        <v>140000</v>
      </c>
      <c r="E9" s="31">
        <v>118271.22</v>
      </c>
      <c r="F9" s="31">
        <f t="shared" si="1"/>
        <v>103.0547529037928</v>
      </c>
      <c r="G9" s="31">
        <f t="shared" si="0"/>
        <v>84.479442857142857</v>
      </c>
    </row>
    <row r="10" spans="1:10" ht="28.5" x14ac:dyDescent="0.25">
      <c r="A10" s="28">
        <v>4</v>
      </c>
      <c r="B10" s="26" t="s">
        <v>169</v>
      </c>
      <c r="C10" s="30">
        <v>83043.09</v>
      </c>
      <c r="D10" s="30">
        <v>200000</v>
      </c>
      <c r="E10" s="30">
        <v>76956.58</v>
      </c>
      <c r="F10" s="30">
        <f t="shared" si="1"/>
        <v>92.670660496857721</v>
      </c>
      <c r="G10" s="30">
        <f t="shared" si="0"/>
        <v>38.478290000000001</v>
      </c>
    </row>
    <row r="11" spans="1:10" ht="30" x14ac:dyDescent="0.25">
      <c r="A11" s="17">
        <v>43</v>
      </c>
      <c r="B11" s="19" t="s">
        <v>170</v>
      </c>
      <c r="C11" s="31">
        <v>83043.09</v>
      </c>
      <c r="D11" s="31">
        <v>200000</v>
      </c>
      <c r="E11" s="31">
        <v>76956.58</v>
      </c>
      <c r="F11" s="31">
        <f t="shared" si="1"/>
        <v>92.670660496857721</v>
      </c>
      <c r="G11" s="31">
        <f t="shared" si="0"/>
        <v>38.478290000000001</v>
      </c>
    </row>
    <row r="12" spans="1:10" x14ac:dyDescent="0.25">
      <c r="A12" s="28">
        <v>5</v>
      </c>
      <c r="B12" s="26" t="s">
        <v>171</v>
      </c>
      <c r="C12" s="30">
        <v>700191.08</v>
      </c>
      <c r="D12" s="30">
        <v>1904000</v>
      </c>
      <c r="E12" s="30">
        <v>450587.62</v>
      </c>
      <c r="F12" s="30">
        <f t="shared" si="1"/>
        <v>64.3520937170465</v>
      </c>
      <c r="G12" s="30">
        <f t="shared" si="0"/>
        <v>23.66531617647059</v>
      </c>
    </row>
    <row r="13" spans="1:10" x14ac:dyDescent="0.25">
      <c r="A13" s="17">
        <v>51</v>
      </c>
      <c r="B13" s="19" t="s">
        <v>172</v>
      </c>
      <c r="C13" s="31">
        <v>117441.77</v>
      </c>
      <c r="D13" s="31">
        <v>200000</v>
      </c>
      <c r="E13" s="31">
        <v>0</v>
      </c>
      <c r="F13" s="31">
        <f t="shared" si="1"/>
        <v>0</v>
      </c>
      <c r="G13" s="31">
        <f t="shared" si="0"/>
        <v>0</v>
      </c>
    </row>
    <row r="14" spans="1:10" ht="17.25" customHeight="1" x14ac:dyDescent="0.25">
      <c r="A14" s="17">
        <v>52</v>
      </c>
      <c r="B14" s="19" t="s">
        <v>173</v>
      </c>
      <c r="C14" s="31">
        <v>582749.31000000006</v>
      </c>
      <c r="D14" s="31">
        <v>1704000</v>
      </c>
      <c r="E14" s="31">
        <v>450587.62</v>
      </c>
      <c r="F14" s="31">
        <f t="shared" si="1"/>
        <v>77.321004464166592</v>
      </c>
      <c r="G14" s="31">
        <f t="shared" si="0"/>
        <v>26.44293544600939</v>
      </c>
    </row>
    <row r="15" spans="1:10" x14ac:dyDescent="0.25">
      <c r="A15" s="28">
        <v>6</v>
      </c>
      <c r="B15" s="26" t="s">
        <v>174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</row>
    <row r="16" spans="1:10" x14ac:dyDescent="0.25">
      <c r="A16" s="17">
        <v>61</v>
      </c>
      <c r="B16" s="19" t="s">
        <v>175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</row>
    <row r="17" spans="1:8" ht="57" x14ac:dyDescent="0.25">
      <c r="A17" s="28">
        <v>7</v>
      </c>
      <c r="B17" s="26" t="s">
        <v>176</v>
      </c>
      <c r="C17" s="30">
        <v>2532.1</v>
      </c>
      <c r="D17" s="30">
        <v>60000</v>
      </c>
      <c r="E17" s="30">
        <v>858.52</v>
      </c>
      <c r="F17" s="30">
        <f t="shared" si="1"/>
        <v>33.905453971012207</v>
      </c>
      <c r="G17" s="30">
        <f t="shared" si="0"/>
        <v>1.4308666666666665</v>
      </c>
    </row>
    <row r="18" spans="1:8" ht="60" x14ac:dyDescent="0.25">
      <c r="A18" s="17">
        <v>71</v>
      </c>
      <c r="B18" s="19" t="s">
        <v>177</v>
      </c>
      <c r="C18" s="31">
        <v>2532.1</v>
      </c>
      <c r="D18" s="31">
        <v>60000</v>
      </c>
      <c r="E18" s="31">
        <v>858.52</v>
      </c>
      <c r="F18" s="31">
        <f t="shared" si="1"/>
        <v>33.905453971012207</v>
      </c>
      <c r="G18" s="31">
        <f t="shared" si="0"/>
        <v>1.4308666666666665</v>
      </c>
    </row>
    <row r="19" spans="1:8" x14ac:dyDescent="0.25">
      <c r="A19" s="26"/>
      <c r="B19" s="26" t="s">
        <v>178</v>
      </c>
      <c r="C19" s="30">
        <v>1381100.24</v>
      </c>
      <c r="D19" s="30">
        <v>3413000</v>
      </c>
      <c r="E19" s="30">
        <v>1510366.73</v>
      </c>
      <c r="F19" s="30">
        <f t="shared" si="1"/>
        <v>109.35967471846939</v>
      </c>
      <c r="G19" s="30">
        <f t="shared" si="0"/>
        <v>44.253346908877823</v>
      </c>
    </row>
    <row r="22" spans="1:8" ht="20.25" customHeight="1" x14ac:dyDescent="0.25">
      <c r="A22" s="159" t="s">
        <v>705</v>
      </c>
      <c r="B22" s="159"/>
      <c r="C22" s="159"/>
      <c r="D22" s="159"/>
      <c r="E22" s="159"/>
      <c r="F22" s="159"/>
      <c r="G22" s="159"/>
    </row>
    <row r="23" spans="1:8" ht="45" x14ac:dyDescent="0.25">
      <c r="A23" s="16" t="s">
        <v>164</v>
      </c>
      <c r="B23" s="16" t="s">
        <v>165</v>
      </c>
      <c r="C23" s="16" t="s">
        <v>81</v>
      </c>
      <c r="D23" s="16" t="s">
        <v>11</v>
      </c>
      <c r="E23" s="16" t="s">
        <v>703</v>
      </c>
      <c r="F23" s="16" t="s">
        <v>179</v>
      </c>
      <c r="G23" s="16" t="s">
        <v>180</v>
      </c>
    </row>
    <row r="24" spans="1:8" x14ac:dyDescent="0.25">
      <c r="A24" s="16">
        <v>1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6">
        <v>7</v>
      </c>
    </row>
    <row r="25" spans="1:8" x14ac:dyDescent="0.25">
      <c r="A25" s="28">
        <v>1</v>
      </c>
      <c r="B25" s="26" t="s">
        <v>166</v>
      </c>
      <c r="C25" s="30">
        <v>1651734.91</v>
      </c>
      <c r="D25" s="30">
        <v>1965434.65</v>
      </c>
      <c r="E25" s="30">
        <f>2191025.27+0.08</f>
        <v>2191025.35</v>
      </c>
      <c r="F25" s="30">
        <f>(E25/C25)*100</f>
        <v>132.64993896629576</v>
      </c>
      <c r="G25" s="30">
        <f>(E25/D25)*100</f>
        <v>111.47790388248218</v>
      </c>
      <c r="H25" s="32"/>
    </row>
    <row r="26" spans="1:8" x14ac:dyDescent="0.25">
      <c r="A26" s="17">
        <v>11</v>
      </c>
      <c r="B26" s="19" t="s">
        <v>166</v>
      </c>
      <c r="C26" s="31">
        <v>1651734.91</v>
      </c>
      <c r="D26" s="31">
        <v>1965434.65</v>
      </c>
      <c r="E26" s="31">
        <f>2191025.27+0.08</f>
        <v>2191025.35</v>
      </c>
      <c r="F26" s="31">
        <f t="shared" ref="F26:F39" si="2">(E26/C26)*100</f>
        <v>132.64993896629576</v>
      </c>
      <c r="G26" s="31">
        <f t="shared" ref="G26:G39" si="3">(E26/D26)*100</f>
        <v>111.47790388248218</v>
      </c>
    </row>
    <row r="27" spans="1:8" x14ac:dyDescent="0.25">
      <c r="A27" s="17">
        <v>15</v>
      </c>
      <c r="B27" s="19" t="s">
        <v>167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</row>
    <row r="28" spans="1:8" x14ac:dyDescent="0.25">
      <c r="A28" s="28">
        <v>3</v>
      </c>
      <c r="B28" s="26" t="s">
        <v>181</v>
      </c>
      <c r="C28" s="30">
        <v>49355.61</v>
      </c>
      <c r="D28" s="30">
        <v>60000</v>
      </c>
      <c r="E28" s="30">
        <v>39261.54</v>
      </c>
      <c r="F28" s="30">
        <f t="shared" si="2"/>
        <v>79.548282353313027</v>
      </c>
      <c r="G28" s="30">
        <f t="shared" si="3"/>
        <v>65.435900000000004</v>
      </c>
    </row>
    <row r="29" spans="1:8" x14ac:dyDescent="0.25">
      <c r="A29" s="17">
        <v>31</v>
      </c>
      <c r="B29" s="19" t="s">
        <v>168</v>
      </c>
      <c r="C29" s="31">
        <v>49355.61</v>
      </c>
      <c r="D29" s="31">
        <v>60000</v>
      </c>
      <c r="E29" s="31">
        <v>39261.54</v>
      </c>
      <c r="F29" s="31">
        <f t="shared" si="2"/>
        <v>79.548282353313027</v>
      </c>
      <c r="G29" s="31">
        <f t="shared" si="3"/>
        <v>65.435900000000004</v>
      </c>
    </row>
    <row r="30" spans="1:8" ht="28.5" x14ac:dyDescent="0.25">
      <c r="A30" s="28">
        <v>4</v>
      </c>
      <c r="B30" s="26" t="s">
        <v>169</v>
      </c>
      <c r="C30" s="30">
        <v>31118.91</v>
      </c>
      <c r="D30" s="30">
        <v>70000</v>
      </c>
      <c r="E30" s="30">
        <v>19149.77</v>
      </c>
      <c r="F30" s="30">
        <f t="shared" si="2"/>
        <v>61.53740603382316</v>
      </c>
      <c r="G30" s="30">
        <f t="shared" si="3"/>
        <v>27.356814285714286</v>
      </c>
    </row>
    <row r="31" spans="1:8" ht="30" x14ac:dyDescent="0.25">
      <c r="A31" s="17">
        <v>43</v>
      </c>
      <c r="B31" s="19" t="s">
        <v>170</v>
      </c>
      <c r="C31" s="31">
        <v>31118.91</v>
      </c>
      <c r="D31" s="31">
        <v>70000</v>
      </c>
      <c r="E31" s="31">
        <v>19149.77</v>
      </c>
      <c r="F31" s="31">
        <f t="shared" si="2"/>
        <v>61.53740603382316</v>
      </c>
      <c r="G31" s="31">
        <f t="shared" si="3"/>
        <v>27.356814285714286</v>
      </c>
    </row>
    <row r="32" spans="1:8" x14ac:dyDescent="0.25">
      <c r="A32" s="28">
        <v>5</v>
      </c>
      <c r="B32" s="26" t="s">
        <v>171</v>
      </c>
      <c r="C32" s="30">
        <v>272353.98</v>
      </c>
      <c r="D32" s="30">
        <v>1700000</v>
      </c>
      <c r="E32" s="30">
        <v>25000</v>
      </c>
      <c r="F32" s="30">
        <f t="shared" si="2"/>
        <v>9.1792306468221998</v>
      </c>
      <c r="G32" s="30">
        <f t="shared" si="3"/>
        <v>1.4705882352941175</v>
      </c>
    </row>
    <row r="33" spans="1:7" x14ac:dyDescent="0.25">
      <c r="A33" s="17">
        <v>51</v>
      </c>
      <c r="B33" s="19" t="s">
        <v>172</v>
      </c>
      <c r="C33" s="31">
        <v>105708.86</v>
      </c>
      <c r="D33" s="31">
        <v>300000</v>
      </c>
      <c r="E33" s="31">
        <v>0</v>
      </c>
      <c r="F33" s="31">
        <f t="shared" si="2"/>
        <v>0</v>
      </c>
      <c r="G33" s="31">
        <f t="shared" si="3"/>
        <v>0</v>
      </c>
    </row>
    <row r="34" spans="1:7" ht="24" customHeight="1" x14ac:dyDescent="0.25">
      <c r="A34" s="17">
        <v>52</v>
      </c>
      <c r="B34" s="19" t="s">
        <v>182</v>
      </c>
      <c r="C34" s="31">
        <v>166645.12</v>
      </c>
      <c r="D34" s="31">
        <v>1400000</v>
      </c>
      <c r="E34" s="31">
        <v>25000</v>
      </c>
      <c r="F34" s="31">
        <f t="shared" si="2"/>
        <v>15.001939450732191</v>
      </c>
      <c r="G34" s="31">
        <f t="shared" si="3"/>
        <v>1.7857142857142856</v>
      </c>
    </row>
    <row r="35" spans="1:7" x14ac:dyDescent="0.25">
      <c r="A35" s="28">
        <v>6</v>
      </c>
      <c r="B35" s="26" t="s">
        <v>174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</row>
    <row r="36" spans="1:7" x14ac:dyDescent="0.25">
      <c r="A36" s="17">
        <v>61</v>
      </c>
      <c r="B36" s="19" t="s">
        <v>175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</row>
    <row r="37" spans="1:7" ht="61.5" customHeight="1" x14ac:dyDescent="0.25">
      <c r="A37" s="28">
        <v>7</v>
      </c>
      <c r="B37" s="26" t="s">
        <v>177</v>
      </c>
      <c r="C37" s="30">
        <v>0</v>
      </c>
      <c r="D37" s="30">
        <v>60000</v>
      </c>
      <c r="E37" s="30">
        <v>625.5</v>
      </c>
      <c r="F37" s="30">
        <v>0</v>
      </c>
      <c r="G37" s="30">
        <f t="shared" si="3"/>
        <v>1.0425</v>
      </c>
    </row>
    <row r="38" spans="1:7" ht="57.75" customHeight="1" x14ac:dyDescent="0.25">
      <c r="A38" s="17">
        <v>71</v>
      </c>
      <c r="B38" s="19" t="s">
        <v>177</v>
      </c>
      <c r="C38" s="31">
        <v>0</v>
      </c>
      <c r="D38" s="31">
        <v>60000</v>
      </c>
      <c r="E38" s="31">
        <v>625.5</v>
      </c>
      <c r="F38" s="31">
        <v>0</v>
      </c>
      <c r="G38" s="31">
        <f t="shared" si="3"/>
        <v>1.0425</v>
      </c>
    </row>
    <row r="39" spans="1:7" x14ac:dyDescent="0.25">
      <c r="A39" s="26"/>
      <c r="B39" s="26" t="s">
        <v>183</v>
      </c>
      <c r="C39" s="30">
        <v>2004466.39</v>
      </c>
      <c r="D39" s="30">
        <v>3855434.65</v>
      </c>
      <c r="E39" s="30">
        <f>E25+E28+E32+E35+E30+E37</f>
        <v>2275062.16</v>
      </c>
      <c r="F39" s="30">
        <f t="shared" si="2"/>
        <v>113.49964116883997</v>
      </c>
      <c r="G39" s="30">
        <f t="shared" si="3"/>
        <v>59.009226365696541</v>
      </c>
    </row>
    <row r="41" spans="1:7" x14ac:dyDescent="0.25">
      <c r="E41" s="98"/>
    </row>
  </sheetData>
  <mergeCells count="2">
    <mergeCell ref="A2:G2"/>
    <mergeCell ref="A22:G22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83B6F-AC13-48C1-A768-B4FBF7222EDC}">
  <sheetPr>
    <pageSetUpPr fitToPage="1"/>
  </sheetPr>
  <dimension ref="A2:J46"/>
  <sheetViews>
    <sheetView zoomScaleNormal="100" workbookViewId="0">
      <selection activeCell="E5" sqref="E5"/>
    </sheetView>
  </sheetViews>
  <sheetFormatPr defaultRowHeight="15" x14ac:dyDescent="0.25"/>
  <cols>
    <col min="2" max="2" width="24.7109375" style="12" customWidth="1"/>
    <col min="3" max="3" width="22.85546875" customWidth="1"/>
    <col min="4" max="4" width="17.42578125" customWidth="1"/>
    <col min="5" max="5" width="24.7109375" customWidth="1"/>
    <col min="6" max="6" width="12.28515625" customWidth="1"/>
    <col min="7" max="7" width="10.7109375" customWidth="1"/>
  </cols>
  <sheetData>
    <row r="2" spans="1:10" x14ac:dyDescent="0.25">
      <c r="A2" s="144" t="s">
        <v>184</v>
      </c>
      <c r="B2" s="144"/>
      <c r="C2" s="144"/>
      <c r="D2" s="144"/>
      <c r="E2" s="144"/>
      <c r="F2" s="144"/>
      <c r="G2" s="144"/>
      <c r="H2" s="11"/>
      <c r="I2" s="11"/>
      <c r="J2" s="11"/>
    </row>
    <row r="4" spans="1:10" ht="45" x14ac:dyDescent="0.25">
      <c r="A4" s="16" t="s">
        <v>164</v>
      </c>
      <c r="B4" s="16" t="s">
        <v>165</v>
      </c>
      <c r="C4" s="16" t="s">
        <v>81</v>
      </c>
      <c r="D4" s="16" t="s">
        <v>11</v>
      </c>
      <c r="E4" s="16" t="s">
        <v>704</v>
      </c>
      <c r="F4" s="16" t="s">
        <v>225</v>
      </c>
      <c r="G4" s="16" t="s">
        <v>226</v>
      </c>
    </row>
    <row r="5" spans="1:10" x14ac:dyDescent="0.25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</row>
    <row r="6" spans="1:10" x14ac:dyDescent="0.25">
      <c r="A6" s="28">
        <v>1</v>
      </c>
      <c r="B6" s="26" t="s">
        <v>185</v>
      </c>
      <c r="C6" s="27">
        <v>325374.44</v>
      </c>
      <c r="D6" s="27">
        <v>805000</v>
      </c>
      <c r="E6" s="27">
        <v>335280.53000000003</v>
      </c>
      <c r="F6" s="27">
        <f>(E6/C6)*100</f>
        <v>103.04452003052238</v>
      </c>
      <c r="G6" s="27">
        <f>(E6/D6)*100</f>
        <v>41.649755279503111</v>
      </c>
    </row>
    <row r="7" spans="1:10" ht="45" x14ac:dyDescent="0.25">
      <c r="A7" s="17">
        <v>11</v>
      </c>
      <c r="B7" s="19" t="s">
        <v>186</v>
      </c>
      <c r="C7" s="25">
        <v>274640.78000000003</v>
      </c>
      <c r="D7" s="25" t="s">
        <v>16</v>
      </c>
      <c r="E7" s="25">
        <v>266062.32</v>
      </c>
      <c r="F7" s="25">
        <f t="shared" ref="F7:F45" si="0">(E7/C7)*100</f>
        <v>96.876479887655421</v>
      </c>
      <c r="G7" s="25" t="s">
        <v>16</v>
      </c>
    </row>
    <row r="8" spans="1:10" x14ac:dyDescent="0.25">
      <c r="A8" s="17">
        <v>13</v>
      </c>
      <c r="B8" s="19" t="s">
        <v>187</v>
      </c>
      <c r="C8" s="25">
        <v>6776.23</v>
      </c>
      <c r="D8" s="25" t="s">
        <v>16</v>
      </c>
      <c r="E8" s="25">
        <v>7468.54</v>
      </c>
      <c r="F8" s="25">
        <f t="shared" si="0"/>
        <v>110.21674293818245</v>
      </c>
      <c r="G8" s="25" t="s">
        <v>16</v>
      </c>
    </row>
    <row r="9" spans="1:10" ht="30" x14ac:dyDescent="0.25">
      <c r="A9" s="17">
        <v>16</v>
      </c>
      <c r="B9" s="19" t="s">
        <v>188</v>
      </c>
      <c r="C9" s="25">
        <v>43957.43</v>
      </c>
      <c r="D9" s="25" t="s">
        <v>16</v>
      </c>
      <c r="E9" s="25">
        <v>61749.67</v>
      </c>
      <c r="F9" s="25">
        <f t="shared" si="0"/>
        <v>140.47606968833256</v>
      </c>
      <c r="G9" s="25" t="s">
        <v>16</v>
      </c>
    </row>
    <row r="10" spans="1:10" x14ac:dyDescent="0.25">
      <c r="A10" s="28">
        <v>3</v>
      </c>
      <c r="B10" s="26" t="s">
        <v>189</v>
      </c>
      <c r="C10" s="27">
        <v>27000</v>
      </c>
      <c r="D10" s="27">
        <v>68500</v>
      </c>
      <c r="E10" s="27">
        <v>22000</v>
      </c>
      <c r="F10" s="27">
        <f t="shared" si="0"/>
        <v>81.481481481481481</v>
      </c>
      <c r="G10" s="27">
        <f>(E10/D10)*100</f>
        <v>32.116788321167881</v>
      </c>
    </row>
    <row r="11" spans="1:10" x14ac:dyDescent="0.25">
      <c r="A11" s="17">
        <v>32</v>
      </c>
      <c r="B11" s="19" t="s">
        <v>190</v>
      </c>
      <c r="C11" s="25">
        <v>25000</v>
      </c>
      <c r="D11" s="25" t="s">
        <v>16</v>
      </c>
      <c r="E11" s="25">
        <v>22000</v>
      </c>
      <c r="F11" s="25">
        <f t="shared" si="0"/>
        <v>88</v>
      </c>
      <c r="G11" s="25" t="s">
        <v>16</v>
      </c>
    </row>
    <row r="12" spans="1:10" ht="45" x14ac:dyDescent="0.25">
      <c r="A12" s="17">
        <v>36</v>
      </c>
      <c r="B12" s="19" t="s">
        <v>191</v>
      </c>
      <c r="C12" s="25">
        <v>2000</v>
      </c>
      <c r="D12" s="25" t="s">
        <v>16</v>
      </c>
      <c r="E12" s="25">
        <v>0</v>
      </c>
      <c r="F12" s="25">
        <f t="shared" si="0"/>
        <v>0</v>
      </c>
      <c r="G12" s="25" t="s">
        <v>16</v>
      </c>
    </row>
    <row r="13" spans="1:10" x14ac:dyDescent="0.25">
      <c r="A13" s="28">
        <v>4</v>
      </c>
      <c r="B13" s="26" t="s">
        <v>192</v>
      </c>
      <c r="C13" s="27">
        <v>153722.39000000001</v>
      </c>
      <c r="D13" s="27">
        <v>90000</v>
      </c>
      <c r="E13" s="27">
        <v>38146.93</v>
      </c>
      <c r="F13" s="27">
        <f t="shared" si="0"/>
        <v>24.815467675203333</v>
      </c>
      <c r="G13" s="27">
        <f>(E13/D13)*100</f>
        <v>42.38547777777778</v>
      </c>
    </row>
    <row r="14" spans="1:10" ht="30" x14ac:dyDescent="0.25">
      <c r="A14" s="17">
        <v>41</v>
      </c>
      <c r="B14" s="19" t="s">
        <v>193</v>
      </c>
      <c r="C14" s="25">
        <v>76926.259999999995</v>
      </c>
      <c r="D14" s="25" t="s">
        <v>16</v>
      </c>
      <c r="E14" s="25">
        <v>7231.79</v>
      </c>
      <c r="F14" s="25">
        <f t="shared" si="0"/>
        <v>9.4009379891860068</v>
      </c>
      <c r="G14" s="25" t="s">
        <v>16</v>
      </c>
    </row>
    <row r="15" spans="1:10" ht="41.25" customHeight="1" x14ac:dyDescent="0.25">
      <c r="A15" s="17">
        <v>42</v>
      </c>
      <c r="B15" s="19" t="s">
        <v>194</v>
      </c>
      <c r="C15" s="25">
        <v>16954.79</v>
      </c>
      <c r="D15" s="25" t="s">
        <v>16</v>
      </c>
      <c r="E15" s="25">
        <v>8305</v>
      </c>
      <c r="F15" s="25">
        <f t="shared" si="0"/>
        <v>48.983207695288463</v>
      </c>
      <c r="G15" s="25" t="s">
        <v>16</v>
      </c>
    </row>
    <row r="16" spans="1:10" x14ac:dyDescent="0.25">
      <c r="A16" s="17">
        <v>43</v>
      </c>
      <c r="B16" s="19" t="s">
        <v>195</v>
      </c>
      <c r="C16" s="25">
        <v>20976.21</v>
      </c>
      <c r="D16" s="25" t="s">
        <v>16</v>
      </c>
      <c r="E16" s="122">
        <v>22610.14</v>
      </c>
      <c r="F16" s="25">
        <f t="shared" si="0"/>
        <v>107.78944337418437</v>
      </c>
      <c r="G16" s="25" t="s">
        <v>16</v>
      </c>
    </row>
    <row r="17" spans="1:7" ht="30" x14ac:dyDescent="0.25">
      <c r="A17" s="17">
        <v>44</v>
      </c>
      <c r="B17" s="19" t="s">
        <v>196</v>
      </c>
      <c r="C17" s="25">
        <v>0</v>
      </c>
      <c r="D17" s="25" t="s">
        <v>16</v>
      </c>
      <c r="E17" s="25">
        <v>0</v>
      </c>
      <c r="F17" s="25">
        <v>0</v>
      </c>
      <c r="G17" s="25" t="s">
        <v>16</v>
      </c>
    </row>
    <row r="18" spans="1:7" x14ac:dyDescent="0.25">
      <c r="A18" s="17">
        <v>45</v>
      </c>
      <c r="B18" s="19" t="s">
        <v>197</v>
      </c>
      <c r="C18" s="25">
        <v>38865.129999999997</v>
      </c>
      <c r="D18" s="25" t="s">
        <v>16</v>
      </c>
      <c r="E18" s="25">
        <v>0</v>
      </c>
      <c r="F18" s="25">
        <f t="shared" si="0"/>
        <v>0</v>
      </c>
      <c r="G18" s="25" t="s">
        <v>16</v>
      </c>
    </row>
    <row r="19" spans="1:7" ht="30" x14ac:dyDescent="0.25">
      <c r="A19" s="17">
        <v>49</v>
      </c>
      <c r="B19" s="19" t="s">
        <v>198</v>
      </c>
      <c r="C19" s="25">
        <v>0</v>
      </c>
      <c r="D19" s="25" t="s">
        <v>16</v>
      </c>
      <c r="E19" s="25">
        <v>0</v>
      </c>
      <c r="F19" s="25">
        <v>0</v>
      </c>
      <c r="G19" s="25" t="s">
        <v>16</v>
      </c>
    </row>
    <row r="20" spans="1:7" x14ac:dyDescent="0.25">
      <c r="A20" s="28">
        <v>5</v>
      </c>
      <c r="B20" s="26" t="s">
        <v>199</v>
      </c>
      <c r="C20" s="27">
        <v>12187.45</v>
      </c>
      <c r="D20" s="27">
        <v>54000</v>
      </c>
      <c r="E20" s="27">
        <v>10324.68</v>
      </c>
      <c r="F20" s="27">
        <f t="shared" si="0"/>
        <v>84.715670628392317</v>
      </c>
      <c r="G20" s="27">
        <f>(E20/D20)*100</f>
        <v>19.119777777777777</v>
      </c>
    </row>
    <row r="21" spans="1:7" x14ac:dyDescent="0.25">
      <c r="A21" s="17">
        <v>51</v>
      </c>
      <c r="B21" s="19" t="s">
        <v>200</v>
      </c>
      <c r="C21" s="25">
        <v>10885.96</v>
      </c>
      <c r="D21" s="25" t="s">
        <v>16</v>
      </c>
      <c r="E21" s="25">
        <v>10324.68</v>
      </c>
      <c r="F21" s="25">
        <f t="shared" si="0"/>
        <v>94.844000896567707</v>
      </c>
      <c r="G21" s="25" t="s">
        <v>16</v>
      </c>
    </row>
    <row r="22" spans="1:7" ht="45" x14ac:dyDescent="0.25">
      <c r="A22" s="17">
        <v>56</v>
      </c>
      <c r="B22" s="19" t="s">
        <v>201</v>
      </c>
      <c r="C22" s="25">
        <v>1301.49</v>
      </c>
      <c r="D22" s="25" t="s">
        <v>16</v>
      </c>
      <c r="E22" s="25">
        <v>0</v>
      </c>
      <c r="F22" s="27">
        <f t="shared" si="0"/>
        <v>0</v>
      </c>
      <c r="G22" s="25" t="s">
        <v>16</v>
      </c>
    </row>
    <row r="23" spans="1:7" ht="38.25" customHeight="1" x14ac:dyDescent="0.25">
      <c r="A23" s="28">
        <v>6</v>
      </c>
      <c r="B23" s="26" t="s">
        <v>202</v>
      </c>
      <c r="C23" s="27">
        <v>1021776.03</v>
      </c>
      <c r="D23" s="27">
        <v>1783500</v>
      </c>
      <c r="E23" s="27">
        <v>1296266.56</v>
      </c>
      <c r="F23" s="27">
        <f t="shared" si="0"/>
        <v>126.8640604144922</v>
      </c>
      <c r="G23" s="27">
        <f>(E23/D23)*100</f>
        <v>72.681051864311755</v>
      </c>
    </row>
    <row r="24" spans="1:7" x14ac:dyDescent="0.25">
      <c r="A24" s="17">
        <v>61</v>
      </c>
      <c r="B24" s="19" t="s">
        <v>203</v>
      </c>
      <c r="C24" s="25">
        <v>502494.68</v>
      </c>
      <c r="D24" s="25" t="s">
        <v>16</v>
      </c>
      <c r="E24" s="123">
        <v>33951.97</v>
      </c>
      <c r="F24" s="123">
        <f t="shared" si="0"/>
        <v>6.7566824787080346</v>
      </c>
      <c r="G24" s="25" t="s">
        <v>16</v>
      </c>
    </row>
    <row r="25" spans="1:7" x14ac:dyDescent="0.25">
      <c r="A25" s="17">
        <v>62</v>
      </c>
      <c r="B25" s="19" t="s">
        <v>204</v>
      </c>
      <c r="C25" s="25">
        <v>327018.5</v>
      </c>
      <c r="D25" s="25" t="s">
        <v>16</v>
      </c>
      <c r="E25" s="123">
        <v>1106943.43</v>
      </c>
      <c r="F25" s="123">
        <f t="shared" si="0"/>
        <v>338.49566003146612</v>
      </c>
      <c r="G25" s="25" t="s">
        <v>16</v>
      </c>
    </row>
    <row r="26" spans="1:7" x14ac:dyDescent="0.25">
      <c r="A26" s="17">
        <v>63</v>
      </c>
      <c r="B26" s="19" t="s">
        <v>205</v>
      </c>
      <c r="C26" s="25">
        <v>1908.74</v>
      </c>
      <c r="D26" s="25" t="s">
        <v>16</v>
      </c>
      <c r="E26" s="15">
        <v>776.72</v>
      </c>
      <c r="F26" s="123">
        <f t="shared" si="0"/>
        <v>40.692813059924347</v>
      </c>
      <c r="G26" s="25" t="s">
        <v>16</v>
      </c>
    </row>
    <row r="27" spans="1:7" x14ac:dyDescent="0.25">
      <c r="A27" s="17">
        <v>64</v>
      </c>
      <c r="B27" s="19" t="s">
        <v>206</v>
      </c>
      <c r="C27" s="25">
        <v>3308.01</v>
      </c>
      <c r="D27" s="25" t="s">
        <v>16</v>
      </c>
      <c r="E27" s="15">
        <v>1150</v>
      </c>
      <c r="F27" s="123">
        <f t="shared" si="0"/>
        <v>34.76410288965269</v>
      </c>
      <c r="G27" s="25" t="s">
        <v>16</v>
      </c>
    </row>
    <row r="28" spans="1:7" ht="60" x14ac:dyDescent="0.25">
      <c r="A28" s="17">
        <v>66</v>
      </c>
      <c r="B28" s="19" t="s">
        <v>207</v>
      </c>
      <c r="C28" s="25">
        <v>187046.1</v>
      </c>
      <c r="D28" s="25" t="s">
        <v>16</v>
      </c>
      <c r="E28" s="15">
        <v>153444.44</v>
      </c>
      <c r="F28" s="123">
        <f t="shared" si="0"/>
        <v>82.035626511325276</v>
      </c>
      <c r="G28" s="25" t="s">
        <v>16</v>
      </c>
    </row>
    <row r="29" spans="1:7" x14ac:dyDescent="0.25">
      <c r="A29" s="28">
        <v>7</v>
      </c>
      <c r="B29" s="26" t="s">
        <v>208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</row>
    <row r="30" spans="1:7" ht="30" x14ac:dyDescent="0.25">
      <c r="A30" s="17">
        <v>76</v>
      </c>
      <c r="B30" s="19" t="s">
        <v>209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ht="28.5" x14ac:dyDescent="0.25">
      <c r="A31" s="28">
        <v>8</v>
      </c>
      <c r="B31" s="26" t="s">
        <v>210</v>
      </c>
      <c r="C31" s="27">
        <v>100138.62</v>
      </c>
      <c r="D31" s="27">
        <v>169000</v>
      </c>
      <c r="E31" s="27">
        <v>135972.93</v>
      </c>
      <c r="F31" s="27">
        <f t="shared" si="0"/>
        <v>135.78470524159408</v>
      </c>
      <c r="G31" s="27">
        <f>(E31/D31)*100</f>
        <v>80.457355029585798</v>
      </c>
    </row>
    <row r="32" spans="1:7" x14ac:dyDescent="0.25">
      <c r="A32" s="17">
        <v>81</v>
      </c>
      <c r="B32" s="19" t="s">
        <v>211</v>
      </c>
      <c r="C32" s="25">
        <v>29072.49</v>
      </c>
      <c r="D32" s="25" t="s">
        <v>16</v>
      </c>
      <c r="E32" s="25">
        <v>47976.82</v>
      </c>
      <c r="F32" s="25">
        <f t="shared" si="0"/>
        <v>165.02480523684073</v>
      </c>
      <c r="G32" s="25" t="s">
        <v>16</v>
      </c>
    </row>
    <row r="33" spans="1:7" x14ac:dyDescent="0.25">
      <c r="A33" s="17">
        <v>82</v>
      </c>
      <c r="B33" s="19" t="s">
        <v>212</v>
      </c>
      <c r="C33" s="25">
        <v>1500</v>
      </c>
      <c r="D33" s="25" t="s">
        <v>16</v>
      </c>
      <c r="E33" s="25">
        <v>0</v>
      </c>
      <c r="F33" s="25">
        <f t="shared" si="0"/>
        <v>0</v>
      </c>
      <c r="G33" s="25" t="s">
        <v>16</v>
      </c>
    </row>
    <row r="34" spans="1:7" ht="30" x14ac:dyDescent="0.25">
      <c r="A34" s="17">
        <v>84</v>
      </c>
      <c r="B34" s="19" t="s">
        <v>213</v>
      </c>
      <c r="C34" s="25">
        <v>0</v>
      </c>
      <c r="D34" s="25" t="s">
        <v>16</v>
      </c>
      <c r="E34" s="25">
        <v>7000</v>
      </c>
      <c r="F34" s="25">
        <v>0</v>
      </c>
      <c r="G34" s="25" t="s">
        <v>16</v>
      </c>
    </row>
    <row r="35" spans="1:7" ht="45" x14ac:dyDescent="0.25">
      <c r="A35" s="17">
        <v>86</v>
      </c>
      <c r="B35" s="19" t="s">
        <v>214</v>
      </c>
      <c r="C35" s="25">
        <v>69566.13</v>
      </c>
      <c r="D35" s="25" t="s">
        <v>16</v>
      </c>
      <c r="E35" s="25">
        <v>80996.11</v>
      </c>
      <c r="F35" s="25">
        <f t="shared" si="0"/>
        <v>116.43038070394314</v>
      </c>
      <c r="G35" s="25" t="s">
        <v>16</v>
      </c>
    </row>
    <row r="36" spans="1:7" x14ac:dyDescent="0.25">
      <c r="A36" s="28">
        <v>9</v>
      </c>
      <c r="B36" s="26" t="s">
        <v>215</v>
      </c>
      <c r="C36" s="27">
        <v>314162.71000000002</v>
      </c>
      <c r="D36" s="27">
        <v>753625</v>
      </c>
      <c r="E36" s="27">
        <v>375021.86000000004</v>
      </c>
      <c r="F36" s="27">
        <f t="shared" si="0"/>
        <v>119.37185670444465</v>
      </c>
      <c r="G36" s="27">
        <f>(E36/D36)*100</f>
        <v>49.76239641731631</v>
      </c>
    </row>
    <row r="37" spans="1:7" ht="30" x14ac:dyDescent="0.25">
      <c r="A37" s="17">
        <v>91</v>
      </c>
      <c r="B37" s="19" t="s">
        <v>216</v>
      </c>
      <c r="C37" s="25">
        <v>304003.73</v>
      </c>
      <c r="D37" s="25" t="s">
        <v>16</v>
      </c>
      <c r="E37" s="25">
        <v>366580.09</v>
      </c>
      <c r="F37" s="25">
        <f t="shared" si="0"/>
        <v>120.58407638616804</v>
      </c>
      <c r="G37" s="25" t="s">
        <v>16</v>
      </c>
    </row>
    <row r="38" spans="1:7" x14ac:dyDescent="0.25">
      <c r="A38" s="17">
        <v>92</v>
      </c>
      <c r="B38" s="19" t="s">
        <v>217</v>
      </c>
      <c r="C38" s="25">
        <v>10158.98</v>
      </c>
      <c r="D38" s="25" t="s">
        <v>16</v>
      </c>
      <c r="E38" s="25">
        <v>8441.77</v>
      </c>
      <c r="F38" s="25">
        <f t="shared" si="0"/>
        <v>83.096629779761372</v>
      </c>
      <c r="G38" s="25" t="s">
        <v>16</v>
      </c>
    </row>
    <row r="39" spans="1:7" ht="30" x14ac:dyDescent="0.25">
      <c r="A39" s="17">
        <v>95</v>
      </c>
      <c r="B39" s="19" t="s">
        <v>218</v>
      </c>
      <c r="C39" s="25">
        <v>0</v>
      </c>
      <c r="D39" s="25" t="s">
        <v>16</v>
      </c>
      <c r="E39" s="25">
        <v>0</v>
      </c>
      <c r="F39" s="25">
        <v>0</v>
      </c>
      <c r="G39" s="25" t="s">
        <v>16</v>
      </c>
    </row>
    <row r="40" spans="1:7" x14ac:dyDescent="0.25">
      <c r="A40" s="28">
        <v>10</v>
      </c>
      <c r="B40" s="26" t="s">
        <v>219</v>
      </c>
      <c r="C40" s="27">
        <v>50104.75</v>
      </c>
      <c r="D40" s="27">
        <v>131809.65</v>
      </c>
      <c r="E40" s="27">
        <v>62048.67</v>
      </c>
      <c r="F40" s="27">
        <f t="shared" si="0"/>
        <v>123.83789960033728</v>
      </c>
      <c r="G40" s="27">
        <f>(E40/D40)*100</f>
        <v>47.07445168088983</v>
      </c>
    </row>
    <row r="41" spans="1:7" x14ac:dyDescent="0.25">
      <c r="A41" s="17">
        <v>101</v>
      </c>
      <c r="B41" s="19" t="s">
        <v>220</v>
      </c>
      <c r="C41" s="25">
        <v>0</v>
      </c>
      <c r="D41" s="25" t="s">
        <v>16</v>
      </c>
      <c r="E41" s="25">
        <v>0</v>
      </c>
      <c r="F41" s="25">
        <v>0</v>
      </c>
      <c r="G41" s="25" t="s">
        <v>16</v>
      </c>
    </row>
    <row r="42" spans="1:7" x14ac:dyDescent="0.25">
      <c r="A42" s="17">
        <v>104</v>
      </c>
      <c r="B42" s="19" t="s">
        <v>221</v>
      </c>
      <c r="C42" s="25">
        <v>1260.1500000000001</v>
      </c>
      <c r="D42" s="25" t="s">
        <v>16</v>
      </c>
      <c r="E42" s="25">
        <v>1600</v>
      </c>
      <c r="F42" s="25">
        <f t="shared" si="0"/>
        <v>126.96901162560013</v>
      </c>
      <c r="G42" s="25" t="s">
        <v>16</v>
      </c>
    </row>
    <row r="43" spans="1:7" x14ac:dyDescent="0.25">
      <c r="A43" s="17">
        <v>106</v>
      </c>
      <c r="B43" s="19" t="s">
        <v>222</v>
      </c>
      <c r="C43" s="25">
        <v>17000</v>
      </c>
      <c r="D43" s="25" t="s">
        <v>16</v>
      </c>
      <c r="E43" s="25">
        <v>25480</v>
      </c>
      <c r="F43" s="25">
        <f t="shared" si="0"/>
        <v>149.88235294117646</v>
      </c>
      <c r="G43" s="25" t="s">
        <v>16</v>
      </c>
    </row>
    <row r="44" spans="1:7" ht="60" x14ac:dyDescent="0.25">
      <c r="A44" s="17">
        <v>107</v>
      </c>
      <c r="B44" s="19" t="s">
        <v>223</v>
      </c>
      <c r="C44" s="25">
        <v>28186.98</v>
      </c>
      <c r="D44" s="25" t="s">
        <v>16</v>
      </c>
      <c r="E44" s="25">
        <v>30313.81</v>
      </c>
      <c r="F44" s="25">
        <f t="shared" si="0"/>
        <v>107.54543409758691</v>
      </c>
      <c r="G44" s="25" t="s">
        <v>16</v>
      </c>
    </row>
    <row r="45" spans="1:7" ht="30" x14ac:dyDescent="0.25">
      <c r="A45" s="17">
        <v>109</v>
      </c>
      <c r="B45" s="19" t="s">
        <v>224</v>
      </c>
      <c r="C45" s="25">
        <v>3657.62</v>
      </c>
      <c r="D45" s="25" t="s">
        <v>16</v>
      </c>
      <c r="E45" s="25">
        <v>4654.8599999999997</v>
      </c>
      <c r="F45" s="25">
        <f t="shared" si="0"/>
        <v>127.26472405553338</v>
      </c>
      <c r="G45" s="25" t="s">
        <v>16</v>
      </c>
    </row>
    <row r="46" spans="1:7" x14ac:dyDescent="0.25">
      <c r="A46" s="28"/>
      <c r="B46" s="26" t="s">
        <v>178</v>
      </c>
      <c r="C46" s="27">
        <v>2004466.39</v>
      </c>
      <c r="D46" s="27">
        <f>D40+D36+D31+D29+D23+D20+D13+D10+D6</f>
        <v>3855434.65</v>
      </c>
      <c r="E46" s="27">
        <f>E40+E36+E31+E29+E23+E20+E13+E10+E6</f>
        <v>2275062.16</v>
      </c>
      <c r="F46" s="27">
        <f t="shared" ref="F46" si="1">(E46/C46)*100</f>
        <v>113.49964116883997</v>
      </c>
      <c r="G46" s="27">
        <f>(E46/D46)*100</f>
        <v>59.009226365696541</v>
      </c>
    </row>
  </sheetData>
  <mergeCells count="1">
    <mergeCell ref="A2:G2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0D1D-8E04-47D3-8B8B-95003DE4B4F1}">
  <sheetPr>
    <pageSetUpPr fitToPage="1"/>
  </sheetPr>
  <dimension ref="A1:M798"/>
  <sheetViews>
    <sheetView tabSelected="1" view="pageBreakPreview" topLeftCell="A733" zoomScale="90" zoomScaleNormal="110" zoomScaleSheetLayoutView="90" workbookViewId="0">
      <selection activeCell="R740" sqref="R740"/>
    </sheetView>
  </sheetViews>
  <sheetFormatPr defaultColWidth="9.140625" defaultRowHeight="12.75" x14ac:dyDescent="0.2"/>
  <cols>
    <col min="1" max="1" width="10.5703125" style="87" customWidth="1"/>
    <col min="2" max="2" width="18.42578125" style="86" customWidth="1"/>
    <col min="3" max="3" width="23.28515625" style="87" customWidth="1"/>
    <col min="4" max="4" width="19.7109375" style="88" customWidth="1"/>
    <col min="5" max="5" width="19.5703125" style="88" customWidth="1"/>
    <col min="6" max="6" width="15.5703125" style="88" customWidth="1"/>
    <col min="7" max="7" width="11.85546875" style="88" customWidth="1"/>
    <col min="8" max="8" width="11.28515625" style="88" customWidth="1"/>
    <col min="9" max="9" width="11.28515625" style="88" bestFit="1" customWidth="1"/>
    <col min="10" max="10" width="9.140625" style="88"/>
    <col min="11" max="11" width="11.28515625" style="88" bestFit="1" customWidth="1"/>
    <col min="12" max="12" width="10.85546875" style="88" bestFit="1" customWidth="1"/>
    <col min="13" max="13" width="12" style="88" customWidth="1"/>
    <col min="14" max="16384" width="9.140625" style="88"/>
  </cols>
  <sheetData>
    <row r="1" spans="1:9" ht="12.75" customHeight="1" x14ac:dyDescent="0.2">
      <c r="A1" s="143" t="s">
        <v>227</v>
      </c>
      <c r="B1" s="143"/>
    </row>
    <row r="2" spans="1:9" ht="14.25" x14ac:dyDescent="0.2">
      <c r="A2" s="144" t="s">
        <v>711</v>
      </c>
      <c r="B2" s="144"/>
      <c r="C2" s="144"/>
      <c r="D2" s="144"/>
      <c r="E2" s="144"/>
      <c r="F2" s="144"/>
      <c r="G2" s="144"/>
      <c r="H2" s="144"/>
    </row>
    <row r="3" spans="1:9" ht="15" customHeight="1" x14ac:dyDescent="0.25">
      <c r="A3" s="142" t="s">
        <v>712</v>
      </c>
      <c r="B3" s="141"/>
      <c r="C3" s="10"/>
    </row>
    <row r="4" spans="1:9" ht="22.5" customHeight="1" x14ac:dyDescent="0.2">
      <c r="A4" s="144" t="s">
        <v>714</v>
      </c>
      <c r="B4" s="144"/>
      <c r="C4" s="144"/>
      <c r="D4" s="144"/>
      <c r="E4" s="144"/>
      <c r="F4" s="144"/>
      <c r="G4" s="144"/>
      <c r="H4" s="144"/>
    </row>
    <row r="5" spans="1:9" ht="48" customHeight="1" x14ac:dyDescent="0.2">
      <c r="A5" s="89"/>
      <c r="B5" s="130" t="s">
        <v>4</v>
      </c>
      <c r="C5" s="131" t="s">
        <v>81</v>
      </c>
      <c r="D5" s="20" t="s">
        <v>11</v>
      </c>
      <c r="E5" s="20" t="s">
        <v>565</v>
      </c>
      <c r="F5" s="20" t="s">
        <v>233</v>
      </c>
      <c r="G5" s="20" t="s">
        <v>234</v>
      </c>
    </row>
    <row r="6" spans="1:9" ht="15" x14ac:dyDescent="0.2">
      <c r="A6" s="90"/>
      <c r="B6" s="132">
        <v>1</v>
      </c>
      <c r="C6" s="133">
        <v>2</v>
      </c>
      <c r="D6" s="132">
        <v>3</v>
      </c>
      <c r="E6" s="132">
        <v>4</v>
      </c>
      <c r="F6" s="132">
        <v>5</v>
      </c>
      <c r="G6" s="132">
        <v>6</v>
      </c>
    </row>
    <row r="7" spans="1:9" ht="42.75" x14ac:dyDescent="0.2">
      <c r="A7" s="91"/>
      <c r="B7" s="134" t="s">
        <v>228</v>
      </c>
      <c r="C7" s="135">
        <v>6776.23</v>
      </c>
      <c r="D7" s="14">
        <v>21000</v>
      </c>
      <c r="E7" s="14">
        <v>7468.54</v>
      </c>
      <c r="F7" s="136">
        <f>(E7/C7)*100</f>
        <v>110.21674293818245</v>
      </c>
      <c r="G7" s="136">
        <f>(E7/D7)*100</f>
        <v>35.564476190476192</v>
      </c>
      <c r="I7" s="93"/>
    </row>
    <row r="8" spans="1:9" ht="30" x14ac:dyDescent="0.2">
      <c r="A8" s="92"/>
      <c r="B8" s="137" t="s">
        <v>229</v>
      </c>
      <c r="C8" s="138">
        <v>6776.23</v>
      </c>
      <c r="D8" s="15">
        <v>21000</v>
      </c>
      <c r="E8" s="15">
        <v>7468.54</v>
      </c>
      <c r="F8" s="139">
        <f t="shared" ref="F8:F12" si="0">(E8/C8)*100</f>
        <v>110.21674293818245</v>
      </c>
      <c r="G8" s="139">
        <f t="shared" ref="G8:G12" si="1">(E8/D8)*100</f>
        <v>35.564476190476192</v>
      </c>
      <c r="I8" s="93"/>
    </row>
    <row r="9" spans="1:9" ht="57" x14ac:dyDescent="0.2">
      <c r="A9" s="91"/>
      <c r="B9" s="134" t="s">
        <v>230</v>
      </c>
      <c r="C9" s="135">
        <v>1997690.16</v>
      </c>
      <c r="D9" s="14">
        <v>3834434.65</v>
      </c>
      <c r="E9" s="14">
        <f>E10+E11+E12</f>
        <v>2267593.62</v>
      </c>
      <c r="F9" s="136">
        <f>(E9/C9)*100</f>
        <v>113.51077686641857</v>
      </c>
      <c r="G9" s="136">
        <f>(E9/D9)*100</f>
        <v>59.137625933982221</v>
      </c>
      <c r="H9" s="93"/>
      <c r="I9" s="93"/>
    </row>
    <row r="10" spans="1:9" ht="30" x14ac:dyDescent="0.2">
      <c r="A10" s="92"/>
      <c r="B10" s="137" t="s">
        <v>231</v>
      </c>
      <c r="C10" s="138">
        <v>8955</v>
      </c>
      <c r="D10" s="15">
        <v>55000</v>
      </c>
      <c r="E10" s="15">
        <v>23367.08</v>
      </c>
      <c r="F10" s="139">
        <f t="shared" si="0"/>
        <v>260.93891680625353</v>
      </c>
      <c r="G10" s="139">
        <f t="shared" si="1"/>
        <v>42.485599999999998</v>
      </c>
    </row>
    <row r="11" spans="1:9" ht="90" x14ac:dyDescent="0.2">
      <c r="A11" s="92"/>
      <c r="B11" s="137" t="s">
        <v>232</v>
      </c>
      <c r="C11" s="138">
        <v>1674572.45</v>
      </c>
      <c r="D11" s="15">
        <v>3025809.65</v>
      </c>
      <c r="E11" s="15">
        <v>1869204.68</v>
      </c>
      <c r="F11" s="139">
        <f>(E11/C11)*100</f>
        <v>111.6228013902892</v>
      </c>
      <c r="G11" s="139">
        <f>(E11/D11)*100</f>
        <v>61.775355895239478</v>
      </c>
    </row>
    <row r="12" spans="1:9" ht="90" x14ac:dyDescent="0.2">
      <c r="A12" s="92"/>
      <c r="B12" s="137" t="s">
        <v>235</v>
      </c>
      <c r="C12" s="138">
        <v>314162.71000000002</v>
      </c>
      <c r="D12" s="15">
        <v>753625</v>
      </c>
      <c r="E12" s="140">
        <v>375021.86</v>
      </c>
      <c r="F12" s="139">
        <f t="shared" si="0"/>
        <v>119.37185670444464</v>
      </c>
      <c r="G12" s="139">
        <f t="shared" si="1"/>
        <v>49.762396417316303</v>
      </c>
    </row>
    <row r="14" spans="1:9" ht="14.25" x14ac:dyDescent="0.2">
      <c r="A14" s="144" t="s">
        <v>715</v>
      </c>
      <c r="B14" s="144"/>
      <c r="C14" s="144"/>
      <c r="D14" s="144"/>
      <c r="E14" s="144"/>
      <c r="F14" s="144"/>
      <c r="G14" s="144"/>
      <c r="H14" s="144"/>
    </row>
    <row r="16" spans="1:9" ht="51" x14ac:dyDescent="0.2">
      <c r="A16" s="59" t="s">
        <v>621</v>
      </c>
      <c r="B16" s="59" t="s">
        <v>236</v>
      </c>
      <c r="C16" s="60" t="s">
        <v>237</v>
      </c>
      <c r="D16" s="59" t="s">
        <v>5</v>
      </c>
      <c r="E16" s="60" t="s">
        <v>710</v>
      </c>
      <c r="F16" s="60" t="s">
        <v>707</v>
      </c>
      <c r="G16" s="60" t="s">
        <v>708</v>
      </c>
      <c r="H16" s="60" t="s">
        <v>709</v>
      </c>
    </row>
    <row r="17" spans="1:12" x14ac:dyDescent="0.2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</row>
    <row r="18" spans="1:12" ht="25.5" x14ac:dyDescent="0.2">
      <c r="A18" s="62"/>
      <c r="B18" s="62">
        <v>1</v>
      </c>
      <c r="C18" s="63" t="s">
        <v>228</v>
      </c>
      <c r="D18" s="64">
        <v>6776.23</v>
      </c>
      <c r="E18" s="64">
        <v>21000</v>
      </c>
      <c r="F18" s="64">
        <v>7468.54</v>
      </c>
      <c r="G18" s="65">
        <f>(F18/D18)*100</f>
        <v>110.21674293818245</v>
      </c>
      <c r="H18" s="65">
        <f>(F18/E18)*100</f>
        <v>35.564476190476192</v>
      </c>
      <c r="J18" s="145"/>
      <c r="K18" s="145"/>
      <c r="L18" s="145"/>
    </row>
    <row r="19" spans="1:12" ht="25.5" x14ac:dyDescent="0.2">
      <c r="A19" s="62"/>
      <c r="B19" s="62" t="s">
        <v>238</v>
      </c>
      <c r="C19" s="63" t="s">
        <v>239</v>
      </c>
      <c r="D19" s="64">
        <v>6776.23</v>
      </c>
      <c r="E19" s="64">
        <v>21000</v>
      </c>
      <c r="F19" s="64">
        <v>7468.54</v>
      </c>
      <c r="G19" s="65">
        <f t="shared" ref="G19:G20" si="2">(F19/D19)*100</f>
        <v>110.21674293818245</v>
      </c>
      <c r="H19" s="65">
        <f>(F19/E19)*100</f>
        <v>35.564476190476192</v>
      </c>
    </row>
    <row r="20" spans="1:12" ht="44.25" customHeight="1" x14ac:dyDescent="0.2">
      <c r="A20" s="62">
        <v>11</v>
      </c>
      <c r="B20" s="62" t="s">
        <v>240</v>
      </c>
      <c r="C20" s="63" t="s">
        <v>241</v>
      </c>
      <c r="D20" s="64">
        <v>6776.23</v>
      </c>
      <c r="E20" s="64">
        <v>21000</v>
      </c>
      <c r="F20" s="64">
        <v>7468.54</v>
      </c>
      <c r="G20" s="65">
        <f t="shared" si="2"/>
        <v>110.21674293818245</v>
      </c>
      <c r="H20" s="65">
        <f t="shared" ref="H20" si="3">(F20/E20)*100</f>
        <v>35.564476190476192</v>
      </c>
    </row>
    <row r="21" spans="1:12" ht="38.25" x14ac:dyDescent="0.2">
      <c r="A21" s="66">
        <v>11</v>
      </c>
      <c r="B21" s="66" t="s">
        <v>242</v>
      </c>
      <c r="C21" s="67" t="s">
        <v>650</v>
      </c>
      <c r="D21" s="57">
        <v>6776.23</v>
      </c>
      <c r="E21" s="68">
        <v>17000</v>
      </c>
      <c r="F21" s="57">
        <v>7468.54</v>
      </c>
      <c r="G21" s="68">
        <f>(F21/D21)*100</f>
        <v>110.21674293818245</v>
      </c>
      <c r="H21" s="68">
        <f>(F21/E21)*100</f>
        <v>43.932588235294119</v>
      </c>
      <c r="K21" s="93"/>
    </row>
    <row r="22" spans="1:12" ht="25.5" x14ac:dyDescent="0.2">
      <c r="A22" s="69"/>
      <c r="B22" s="70"/>
      <c r="C22" s="34" t="s">
        <v>243</v>
      </c>
      <c r="D22" s="71">
        <v>6776.23</v>
      </c>
      <c r="E22" s="58">
        <v>17000</v>
      </c>
      <c r="F22" s="72">
        <v>7468.54</v>
      </c>
      <c r="G22" s="72">
        <f t="shared" ref="G22:G26" si="4">(F22/D22)*100</f>
        <v>110.21674293818245</v>
      </c>
      <c r="H22" s="71">
        <f>(F22/E22)*100</f>
        <v>43.932588235294119</v>
      </c>
      <c r="L22" s="93"/>
    </row>
    <row r="23" spans="1:12" x14ac:dyDescent="0.2">
      <c r="A23" s="33">
        <v>11</v>
      </c>
      <c r="B23" s="33">
        <v>3</v>
      </c>
      <c r="C23" s="34" t="s">
        <v>244</v>
      </c>
      <c r="D23" s="71">
        <v>6776.23</v>
      </c>
      <c r="E23" s="58">
        <v>17000</v>
      </c>
      <c r="F23" s="72">
        <v>7468.54</v>
      </c>
      <c r="G23" s="72">
        <f t="shared" si="4"/>
        <v>110.21674293818245</v>
      </c>
      <c r="H23" s="71">
        <f t="shared" ref="H23:H61" si="5">(F23/E23)*100</f>
        <v>43.932588235294119</v>
      </c>
      <c r="K23" s="93"/>
    </row>
    <row r="24" spans="1:12" x14ac:dyDescent="0.2">
      <c r="A24" s="33">
        <v>11</v>
      </c>
      <c r="B24" s="33">
        <v>32</v>
      </c>
      <c r="C24" s="34" t="s">
        <v>245</v>
      </c>
      <c r="D24" s="71">
        <v>6776.23</v>
      </c>
      <c r="E24" s="58">
        <v>17000</v>
      </c>
      <c r="F24" s="72">
        <v>7468.54</v>
      </c>
      <c r="G24" s="72">
        <f t="shared" si="4"/>
        <v>110.21674293818245</v>
      </c>
      <c r="H24" s="71">
        <f t="shared" si="5"/>
        <v>43.932588235294119</v>
      </c>
      <c r="K24" s="93"/>
    </row>
    <row r="25" spans="1:12" ht="25.5" x14ac:dyDescent="0.2">
      <c r="A25" s="33">
        <v>11</v>
      </c>
      <c r="B25" s="33">
        <v>329</v>
      </c>
      <c r="C25" s="34" t="s">
        <v>246</v>
      </c>
      <c r="D25" s="58">
        <v>6776.23</v>
      </c>
      <c r="E25" s="58" t="s">
        <v>16</v>
      </c>
      <c r="F25" s="72">
        <v>7468.54</v>
      </c>
      <c r="G25" s="72">
        <f t="shared" si="4"/>
        <v>110.21674293818245</v>
      </c>
      <c r="H25" s="71" t="s">
        <v>16</v>
      </c>
      <c r="K25" s="93"/>
    </row>
    <row r="26" spans="1:12" ht="38.25" x14ac:dyDescent="0.2">
      <c r="A26" s="33">
        <v>11</v>
      </c>
      <c r="B26" s="33">
        <v>3291</v>
      </c>
      <c r="C26" s="34" t="s">
        <v>247</v>
      </c>
      <c r="D26" s="58">
        <v>6776.23</v>
      </c>
      <c r="E26" s="58" t="s">
        <v>16</v>
      </c>
      <c r="F26" s="72">
        <v>7468.54</v>
      </c>
      <c r="G26" s="72">
        <f t="shared" si="4"/>
        <v>110.21674293818245</v>
      </c>
      <c r="H26" s="71" t="s">
        <v>16</v>
      </c>
      <c r="K26" s="93"/>
    </row>
    <row r="27" spans="1:12" ht="25.5" x14ac:dyDescent="0.2">
      <c r="A27" s="66">
        <v>11</v>
      </c>
      <c r="B27" s="66" t="s">
        <v>248</v>
      </c>
      <c r="C27" s="67" t="s">
        <v>249</v>
      </c>
      <c r="D27" s="68">
        <v>0</v>
      </c>
      <c r="E27" s="68">
        <v>4000</v>
      </c>
      <c r="F27" s="68">
        <v>0</v>
      </c>
      <c r="G27" s="68">
        <v>0</v>
      </c>
      <c r="H27" s="57">
        <f t="shared" si="5"/>
        <v>0</v>
      </c>
    </row>
    <row r="28" spans="1:12" ht="30" customHeight="1" x14ac:dyDescent="0.2">
      <c r="A28" s="69"/>
      <c r="B28" s="70"/>
      <c r="C28" s="34" t="s">
        <v>243</v>
      </c>
      <c r="D28" s="71">
        <v>0</v>
      </c>
      <c r="E28" s="58">
        <v>4000</v>
      </c>
      <c r="F28" s="71">
        <v>0</v>
      </c>
      <c r="G28" s="72">
        <v>0</v>
      </c>
      <c r="H28" s="71">
        <f t="shared" si="5"/>
        <v>0</v>
      </c>
      <c r="K28" s="93"/>
    </row>
    <row r="29" spans="1:12" x14ac:dyDescent="0.2">
      <c r="A29" s="33">
        <v>11</v>
      </c>
      <c r="B29" s="33">
        <v>3</v>
      </c>
      <c r="C29" s="34" t="s">
        <v>250</v>
      </c>
      <c r="D29" s="71">
        <v>0</v>
      </c>
      <c r="E29" s="58">
        <v>4000</v>
      </c>
      <c r="F29" s="71">
        <v>0</v>
      </c>
      <c r="G29" s="72">
        <v>0</v>
      </c>
      <c r="H29" s="71">
        <f t="shared" si="5"/>
        <v>0</v>
      </c>
      <c r="K29" s="93"/>
    </row>
    <row r="30" spans="1:12" x14ac:dyDescent="0.2">
      <c r="A30" s="33">
        <v>11</v>
      </c>
      <c r="B30" s="33">
        <v>38</v>
      </c>
      <c r="C30" s="34" t="s">
        <v>251</v>
      </c>
      <c r="D30" s="71">
        <v>0</v>
      </c>
      <c r="E30" s="58">
        <v>4000</v>
      </c>
      <c r="F30" s="71">
        <v>0</v>
      </c>
      <c r="G30" s="72">
        <v>0</v>
      </c>
      <c r="H30" s="71">
        <f t="shared" si="5"/>
        <v>0</v>
      </c>
      <c r="K30" s="93"/>
    </row>
    <row r="31" spans="1:12" x14ac:dyDescent="0.2">
      <c r="A31" s="33">
        <v>11</v>
      </c>
      <c r="B31" s="33">
        <v>381</v>
      </c>
      <c r="C31" s="34" t="s">
        <v>252</v>
      </c>
      <c r="D31" s="71">
        <v>0</v>
      </c>
      <c r="E31" s="58" t="s">
        <v>16</v>
      </c>
      <c r="F31" s="71">
        <v>0</v>
      </c>
      <c r="G31" s="72">
        <v>0</v>
      </c>
      <c r="H31" s="71" t="s">
        <v>16</v>
      </c>
    </row>
    <row r="32" spans="1:12" ht="15" customHeight="1" x14ac:dyDescent="0.2">
      <c r="A32" s="33">
        <v>11</v>
      </c>
      <c r="B32" s="33">
        <v>3811</v>
      </c>
      <c r="C32" s="34" t="s">
        <v>253</v>
      </c>
      <c r="D32" s="71">
        <v>0</v>
      </c>
      <c r="E32" s="58" t="s">
        <v>16</v>
      </c>
      <c r="F32" s="71">
        <v>0</v>
      </c>
      <c r="G32" s="72">
        <v>0</v>
      </c>
      <c r="H32" s="71" t="s">
        <v>16</v>
      </c>
      <c r="K32" s="99"/>
    </row>
    <row r="33" spans="1:13" ht="38.25" x14ac:dyDescent="0.2">
      <c r="A33" s="62"/>
      <c r="B33" s="62">
        <v>2</v>
      </c>
      <c r="C33" s="63" t="s">
        <v>254</v>
      </c>
      <c r="D33" s="64">
        <v>1997690.16</v>
      </c>
      <c r="E33" s="64">
        <v>3834434.65</v>
      </c>
      <c r="F33" s="108">
        <f>F34+F658+F48</f>
        <v>2267593.62</v>
      </c>
      <c r="G33" s="109">
        <f>(F33/D33)*100</f>
        <v>113.51077686641857</v>
      </c>
      <c r="H33" s="65">
        <f t="shared" si="5"/>
        <v>59.137625933982221</v>
      </c>
      <c r="K33" s="98"/>
    </row>
    <row r="34" spans="1:13" ht="25.5" x14ac:dyDescent="0.2">
      <c r="A34" s="62"/>
      <c r="B34" s="62" t="s">
        <v>255</v>
      </c>
      <c r="C34" s="63" t="s">
        <v>256</v>
      </c>
      <c r="D34" s="64">
        <v>8955</v>
      </c>
      <c r="E34" s="64">
        <v>55000</v>
      </c>
      <c r="F34" s="108">
        <v>23367.08</v>
      </c>
      <c r="G34" s="109">
        <f>(F34/D34)*100</f>
        <v>260.93891680625353</v>
      </c>
      <c r="H34" s="65">
        <f t="shared" si="5"/>
        <v>42.485599999999998</v>
      </c>
      <c r="K34" s="93"/>
    </row>
    <row r="35" spans="1:13" ht="63.75" x14ac:dyDescent="0.2">
      <c r="A35" s="62" t="s">
        <v>257</v>
      </c>
      <c r="B35" s="62" t="s">
        <v>258</v>
      </c>
      <c r="C35" s="63" t="s">
        <v>259</v>
      </c>
      <c r="D35" s="64">
        <v>318498.21000000002</v>
      </c>
      <c r="E35" s="64">
        <v>784000</v>
      </c>
      <c r="F35" s="108">
        <f>F36+F42+F49+F109</f>
        <v>327811.99</v>
      </c>
      <c r="G35" s="109">
        <f>(F35/D35)*100</f>
        <v>102.92428017099373</v>
      </c>
      <c r="H35" s="65">
        <f>(F35/E35)*100</f>
        <v>41.81275382653061</v>
      </c>
      <c r="M35" s="93"/>
    </row>
    <row r="36" spans="1:13" ht="31.5" customHeight="1" x14ac:dyDescent="0.2">
      <c r="A36" s="66">
        <v>15</v>
      </c>
      <c r="B36" s="66" t="s">
        <v>260</v>
      </c>
      <c r="C36" s="67" t="s">
        <v>261</v>
      </c>
      <c r="D36" s="68">
        <v>0</v>
      </c>
      <c r="E36" s="68">
        <v>30000</v>
      </c>
      <c r="F36" s="68">
        <v>0</v>
      </c>
      <c r="G36" s="68">
        <v>0</v>
      </c>
      <c r="H36" s="57">
        <f t="shared" si="5"/>
        <v>0</v>
      </c>
      <c r="K36" s="93"/>
    </row>
    <row r="37" spans="1:13" ht="25.5" x14ac:dyDescent="0.2">
      <c r="A37" s="69"/>
      <c r="B37" s="70"/>
      <c r="C37" s="34" t="s">
        <v>243</v>
      </c>
      <c r="D37" s="58">
        <v>0</v>
      </c>
      <c r="E37" s="58">
        <v>30000</v>
      </c>
      <c r="F37" s="58">
        <v>0</v>
      </c>
      <c r="G37" s="71">
        <v>0</v>
      </c>
      <c r="H37" s="71">
        <f t="shared" si="5"/>
        <v>0</v>
      </c>
    </row>
    <row r="38" spans="1:13" x14ac:dyDescent="0.2">
      <c r="A38" s="33">
        <v>15</v>
      </c>
      <c r="B38" s="33">
        <v>3</v>
      </c>
      <c r="C38" s="34" t="s">
        <v>250</v>
      </c>
      <c r="D38" s="58">
        <v>0</v>
      </c>
      <c r="E38" s="58">
        <v>30000</v>
      </c>
      <c r="F38" s="58">
        <v>0</v>
      </c>
      <c r="G38" s="71">
        <v>0</v>
      </c>
      <c r="H38" s="71">
        <f t="shared" si="5"/>
        <v>0</v>
      </c>
    </row>
    <row r="39" spans="1:13" x14ac:dyDescent="0.2">
      <c r="A39" s="33">
        <v>15</v>
      </c>
      <c r="B39" s="33">
        <v>38</v>
      </c>
      <c r="C39" s="34" t="s">
        <v>251</v>
      </c>
      <c r="D39" s="58">
        <v>0</v>
      </c>
      <c r="E39" s="58">
        <v>30000</v>
      </c>
      <c r="F39" s="58">
        <v>0</v>
      </c>
      <c r="G39" s="71">
        <v>0</v>
      </c>
      <c r="H39" s="71">
        <f t="shared" si="5"/>
        <v>0</v>
      </c>
    </row>
    <row r="40" spans="1:13" x14ac:dyDescent="0.2">
      <c r="A40" s="33">
        <v>15</v>
      </c>
      <c r="B40" s="33">
        <v>385</v>
      </c>
      <c r="C40" s="34" t="s">
        <v>262</v>
      </c>
      <c r="D40" s="58">
        <v>0</v>
      </c>
      <c r="E40" s="58" t="s">
        <v>16</v>
      </c>
      <c r="F40" s="58">
        <v>0</v>
      </c>
      <c r="G40" s="71">
        <v>0</v>
      </c>
      <c r="H40" s="71" t="s">
        <v>16</v>
      </c>
      <c r="L40" s="93"/>
    </row>
    <row r="41" spans="1:13" x14ac:dyDescent="0.2">
      <c r="A41" s="33">
        <v>15</v>
      </c>
      <c r="B41" s="33">
        <v>3851</v>
      </c>
      <c r="C41" s="34" t="s">
        <v>262</v>
      </c>
      <c r="D41" s="58">
        <v>0</v>
      </c>
      <c r="E41" s="58" t="s">
        <v>16</v>
      </c>
      <c r="F41" s="58">
        <v>0</v>
      </c>
      <c r="G41" s="71">
        <v>0</v>
      </c>
      <c r="H41" s="71" t="s">
        <v>16</v>
      </c>
    </row>
    <row r="42" spans="1:13" ht="38.25" x14ac:dyDescent="0.2">
      <c r="A42" s="66">
        <v>11</v>
      </c>
      <c r="B42" s="66" t="s">
        <v>263</v>
      </c>
      <c r="C42" s="67" t="s">
        <v>667</v>
      </c>
      <c r="D42" s="68">
        <v>8955</v>
      </c>
      <c r="E42" s="68">
        <v>25000</v>
      </c>
      <c r="F42" s="68">
        <v>23367.08</v>
      </c>
      <c r="G42" s="68">
        <f>(F42/D42)*100</f>
        <v>260.93891680625353</v>
      </c>
      <c r="H42" s="57">
        <f t="shared" si="5"/>
        <v>93.468320000000006</v>
      </c>
    </row>
    <row r="43" spans="1:13" ht="30" customHeight="1" x14ac:dyDescent="0.2">
      <c r="A43" s="73"/>
      <c r="B43" s="70"/>
      <c r="C43" s="34" t="s">
        <v>243</v>
      </c>
      <c r="D43" s="58">
        <v>8955</v>
      </c>
      <c r="E43" s="58">
        <v>25000</v>
      </c>
      <c r="F43" s="58">
        <v>23367.08</v>
      </c>
      <c r="G43" s="72">
        <f t="shared" ref="G43:G47" si="6">(F43/D43)*100</f>
        <v>260.93891680625353</v>
      </c>
      <c r="H43" s="71">
        <f t="shared" si="5"/>
        <v>93.468320000000006</v>
      </c>
    </row>
    <row r="44" spans="1:13" x14ac:dyDescent="0.2">
      <c r="A44" s="33">
        <v>11</v>
      </c>
      <c r="B44" s="33">
        <v>3</v>
      </c>
      <c r="C44" s="34" t="s">
        <v>250</v>
      </c>
      <c r="D44" s="71">
        <v>8955</v>
      </c>
      <c r="E44" s="58">
        <v>25000</v>
      </c>
      <c r="F44" s="58">
        <v>23367.08</v>
      </c>
      <c r="G44" s="72">
        <f t="shared" si="6"/>
        <v>260.93891680625353</v>
      </c>
      <c r="H44" s="71">
        <f t="shared" si="5"/>
        <v>93.468320000000006</v>
      </c>
    </row>
    <row r="45" spans="1:13" x14ac:dyDescent="0.2">
      <c r="A45" s="33">
        <v>11</v>
      </c>
      <c r="B45" s="33">
        <v>32</v>
      </c>
      <c r="C45" s="34" t="s">
        <v>245</v>
      </c>
      <c r="D45" s="71">
        <v>8955</v>
      </c>
      <c r="E45" s="58">
        <v>25000</v>
      </c>
      <c r="F45" s="58">
        <v>23367.08</v>
      </c>
      <c r="G45" s="72">
        <f t="shared" si="6"/>
        <v>260.93891680625353</v>
      </c>
      <c r="H45" s="71">
        <f t="shared" si="5"/>
        <v>93.468320000000006</v>
      </c>
    </row>
    <row r="46" spans="1:13" ht="25.5" x14ac:dyDescent="0.2">
      <c r="A46" s="33">
        <v>11</v>
      </c>
      <c r="B46" s="33">
        <v>329</v>
      </c>
      <c r="C46" s="34" t="s">
        <v>246</v>
      </c>
      <c r="D46" s="71">
        <v>8955</v>
      </c>
      <c r="E46" s="58" t="s">
        <v>16</v>
      </c>
      <c r="F46" s="58">
        <v>23367.08</v>
      </c>
      <c r="G46" s="72">
        <f t="shared" si="6"/>
        <v>260.93891680625353</v>
      </c>
      <c r="H46" s="71" t="s">
        <v>16</v>
      </c>
    </row>
    <row r="47" spans="1:13" ht="25.5" x14ac:dyDescent="0.2">
      <c r="A47" s="33">
        <v>11</v>
      </c>
      <c r="B47" s="33">
        <v>3299</v>
      </c>
      <c r="C47" s="34" t="s">
        <v>264</v>
      </c>
      <c r="D47" s="71">
        <v>8955</v>
      </c>
      <c r="E47" s="58" t="s">
        <v>16</v>
      </c>
      <c r="F47" s="58">
        <v>23367.08</v>
      </c>
      <c r="G47" s="72">
        <f t="shared" si="6"/>
        <v>260.93891680625353</v>
      </c>
      <c r="H47" s="71" t="s">
        <v>16</v>
      </c>
    </row>
    <row r="48" spans="1:13" ht="51" x14ac:dyDescent="0.2">
      <c r="A48" s="62"/>
      <c r="B48" s="62" t="s">
        <v>265</v>
      </c>
      <c r="C48" s="63" t="s">
        <v>266</v>
      </c>
      <c r="D48" s="64">
        <v>1674572.45</v>
      </c>
      <c r="E48" s="64">
        <v>3025809.65</v>
      </c>
      <c r="F48" s="108">
        <f>F49+F103+F109+F135+F198+F229+F338+F351+F521+F546+F565+F572+F615</f>
        <v>1869204.68</v>
      </c>
      <c r="G48" s="109">
        <f>(F48/D48)*100</f>
        <v>111.6228013902892</v>
      </c>
      <c r="H48" s="65">
        <f t="shared" si="5"/>
        <v>61.775355895239478</v>
      </c>
    </row>
    <row r="49" spans="1:8" ht="38.25" x14ac:dyDescent="0.2">
      <c r="A49" s="66">
        <v>11</v>
      </c>
      <c r="B49" s="66" t="s">
        <v>267</v>
      </c>
      <c r="C49" s="67" t="s">
        <v>268</v>
      </c>
      <c r="D49" s="68">
        <v>274540.78000000003</v>
      </c>
      <c r="E49" s="68">
        <v>590000</v>
      </c>
      <c r="F49" s="57">
        <f>259255.93+6806.39</f>
        <v>266062.32</v>
      </c>
      <c r="G49" s="68">
        <f>(F49/D49)*100</f>
        <v>96.911766623523093</v>
      </c>
      <c r="H49" s="57">
        <f t="shared" si="5"/>
        <v>45.095308474576271</v>
      </c>
    </row>
    <row r="50" spans="1:8" ht="30" customHeight="1" x14ac:dyDescent="0.2">
      <c r="A50" s="73"/>
      <c r="B50" s="70"/>
      <c r="C50" s="34" t="s">
        <v>243</v>
      </c>
      <c r="D50" s="58">
        <v>274540.78000000003</v>
      </c>
      <c r="E50" s="58">
        <v>590000</v>
      </c>
      <c r="F50" s="58">
        <f>259255.93+6806.39</f>
        <v>266062.32</v>
      </c>
      <c r="G50" s="72">
        <f t="shared" ref="G50:G108" si="7">(F50/D50)*100</f>
        <v>96.911766623523093</v>
      </c>
      <c r="H50" s="71">
        <f t="shared" si="5"/>
        <v>45.095308474576271</v>
      </c>
    </row>
    <row r="51" spans="1:8" x14ac:dyDescent="0.2">
      <c r="A51" s="33">
        <v>11</v>
      </c>
      <c r="B51" s="33">
        <v>3</v>
      </c>
      <c r="C51" s="34" t="s">
        <v>250</v>
      </c>
      <c r="D51" s="58">
        <v>274540.78000000003</v>
      </c>
      <c r="E51" s="58">
        <v>590000</v>
      </c>
      <c r="F51" s="58">
        <f>F52+F61+F89+F96</f>
        <v>266062.32</v>
      </c>
      <c r="G51" s="72">
        <f t="shared" si="7"/>
        <v>96.911766623523093</v>
      </c>
      <c r="H51" s="71">
        <f t="shared" si="5"/>
        <v>45.095308474576271</v>
      </c>
    </row>
    <row r="52" spans="1:8" x14ac:dyDescent="0.2">
      <c r="A52" s="33">
        <v>11</v>
      </c>
      <c r="B52" s="33">
        <v>31</v>
      </c>
      <c r="C52" s="34" t="s">
        <v>269</v>
      </c>
      <c r="D52" s="58">
        <v>164470.54999999999</v>
      </c>
      <c r="E52" s="58">
        <v>370000</v>
      </c>
      <c r="F52" s="58">
        <v>171490.13</v>
      </c>
      <c r="G52" s="72">
        <f t="shared" si="7"/>
        <v>104.26798597074067</v>
      </c>
      <c r="H52" s="71">
        <f t="shared" si="5"/>
        <v>46.348683783783784</v>
      </c>
    </row>
    <row r="53" spans="1:8" x14ac:dyDescent="0.2">
      <c r="A53" s="33">
        <v>11</v>
      </c>
      <c r="B53" s="33">
        <v>311</v>
      </c>
      <c r="C53" s="34" t="s">
        <v>270</v>
      </c>
      <c r="D53" s="58">
        <v>105979.12</v>
      </c>
      <c r="E53" s="58" t="s">
        <v>16</v>
      </c>
      <c r="F53" s="58">
        <v>107431.09</v>
      </c>
      <c r="G53" s="72">
        <f t="shared" si="7"/>
        <v>101.37005289343787</v>
      </c>
      <c r="H53" s="58" t="s">
        <v>16</v>
      </c>
    </row>
    <row r="54" spans="1:8" x14ac:dyDescent="0.2">
      <c r="A54" s="33">
        <v>11</v>
      </c>
      <c r="B54" s="33">
        <v>3111</v>
      </c>
      <c r="C54" s="34" t="s">
        <v>271</v>
      </c>
      <c r="D54" s="58">
        <v>100030.47</v>
      </c>
      <c r="E54" s="58" t="s">
        <v>16</v>
      </c>
      <c r="F54" s="58">
        <v>107431.09</v>
      </c>
      <c r="G54" s="72">
        <f t="shared" si="7"/>
        <v>107.39836571796573</v>
      </c>
      <c r="H54" s="58" t="s">
        <v>16</v>
      </c>
    </row>
    <row r="55" spans="1:8" x14ac:dyDescent="0.2">
      <c r="A55" s="33">
        <v>11</v>
      </c>
      <c r="B55" s="33">
        <v>3112</v>
      </c>
      <c r="C55" s="34" t="s">
        <v>272</v>
      </c>
      <c r="D55" s="58">
        <v>5948.65</v>
      </c>
      <c r="E55" s="58" t="s">
        <v>16</v>
      </c>
      <c r="F55" s="58">
        <v>0</v>
      </c>
      <c r="G55" s="72">
        <f t="shared" si="7"/>
        <v>0</v>
      </c>
      <c r="H55" s="58" t="s">
        <v>16</v>
      </c>
    </row>
    <row r="56" spans="1:8" x14ac:dyDescent="0.2">
      <c r="A56" s="33">
        <v>11</v>
      </c>
      <c r="B56" s="33">
        <v>312</v>
      </c>
      <c r="C56" s="34" t="s">
        <v>273</v>
      </c>
      <c r="D56" s="58">
        <v>13808.66</v>
      </c>
      <c r="E56" s="58" t="s">
        <v>16</v>
      </c>
      <c r="F56" s="58">
        <v>15800</v>
      </c>
      <c r="G56" s="72">
        <f t="shared" si="7"/>
        <v>114.420950331169</v>
      </c>
      <c r="H56" s="58" t="s">
        <v>16</v>
      </c>
    </row>
    <row r="57" spans="1:8" x14ac:dyDescent="0.2">
      <c r="A57" s="33">
        <v>11</v>
      </c>
      <c r="B57" s="33">
        <v>3121</v>
      </c>
      <c r="C57" s="34" t="s">
        <v>273</v>
      </c>
      <c r="D57" s="58">
        <v>13808.66</v>
      </c>
      <c r="E57" s="58" t="s">
        <v>16</v>
      </c>
      <c r="F57" s="58">
        <v>15800</v>
      </c>
      <c r="G57" s="72">
        <f t="shared" si="7"/>
        <v>114.420950331169</v>
      </c>
      <c r="H57" s="58" t="s">
        <v>16</v>
      </c>
    </row>
    <row r="58" spans="1:8" x14ac:dyDescent="0.2">
      <c r="A58" s="33">
        <v>11</v>
      </c>
      <c r="B58" s="33">
        <v>313</v>
      </c>
      <c r="C58" s="34" t="s">
        <v>274</v>
      </c>
      <c r="D58" s="58">
        <v>44682.77</v>
      </c>
      <c r="E58" s="58" t="s">
        <v>16</v>
      </c>
      <c r="F58" s="58">
        <v>48259.040000000001</v>
      </c>
      <c r="G58" s="72">
        <f t="shared" si="7"/>
        <v>108.00368911775166</v>
      </c>
      <c r="H58" s="58" t="s">
        <v>16</v>
      </c>
    </row>
    <row r="59" spans="1:8" ht="25.5" x14ac:dyDescent="0.2">
      <c r="A59" s="33">
        <v>11</v>
      </c>
      <c r="B59" s="33">
        <v>3131</v>
      </c>
      <c r="C59" s="34" t="s">
        <v>275</v>
      </c>
      <c r="D59" s="58">
        <v>24270.799999999999</v>
      </c>
      <c r="E59" s="58" t="s">
        <v>16</v>
      </c>
      <c r="F59" s="58">
        <v>26349.77</v>
      </c>
      <c r="G59" s="72">
        <f t="shared" si="7"/>
        <v>108.56572506880697</v>
      </c>
      <c r="H59" s="58" t="s">
        <v>16</v>
      </c>
    </row>
    <row r="60" spans="1:8" ht="30" customHeight="1" x14ac:dyDescent="0.2">
      <c r="A60" s="33">
        <v>11</v>
      </c>
      <c r="B60" s="33">
        <v>3132</v>
      </c>
      <c r="C60" s="34" t="s">
        <v>276</v>
      </c>
      <c r="D60" s="58">
        <v>20411.97</v>
      </c>
      <c r="E60" s="58" t="s">
        <v>16</v>
      </c>
      <c r="F60" s="58">
        <v>21909.27</v>
      </c>
      <c r="G60" s="72">
        <f t="shared" si="7"/>
        <v>107.33540172751577</v>
      </c>
      <c r="H60" s="58" t="s">
        <v>16</v>
      </c>
    </row>
    <row r="61" spans="1:8" x14ac:dyDescent="0.2">
      <c r="A61" s="33">
        <v>11</v>
      </c>
      <c r="B61" s="33">
        <v>32</v>
      </c>
      <c r="C61" s="34" t="s">
        <v>245</v>
      </c>
      <c r="D61" s="58">
        <v>93559.42</v>
      </c>
      <c r="E61" s="58">
        <v>180000</v>
      </c>
      <c r="F61" s="58">
        <f>F62+F67+F73+F83+6806.39</f>
        <v>82404.37000000001</v>
      </c>
      <c r="G61" s="72">
        <f t="shared" si="7"/>
        <v>88.077042375850567</v>
      </c>
      <c r="H61" s="71">
        <f t="shared" si="5"/>
        <v>45.780205555555561</v>
      </c>
    </row>
    <row r="62" spans="1:8" ht="25.5" x14ac:dyDescent="0.2">
      <c r="A62" s="33">
        <v>11</v>
      </c>
      <c r="B62" s="33">
        <v>321</v>
      </c>
      <c r="C62" s="34" t="s">
        <v>277</v>
      </c>
      <c r="D62" s="58">
        <v>4713.91</v>
      </c>
      <c r="E62" s="58" t="s">
        <v>16</v>
      </c>
      <c r="F62" s="58">
        <v>3946.05</v>
      </c>
      <c r="G62" s="72">
        <f t="shared" si="7"/>
        <v>83.71076240318547</v>
      </c>
      <c r="H62" s="58" t="s">
        <v>16</v>
      </c>
    </row>
    <row r="63" spans="1:8" x14ac:dyDescent="0.2">
      <c r="A63" s="33">
        <v>11</v>
      </c>
      <c r="B63" s="33">
        <v>3211</v>
      </c>
      <c r="C63" s="34" t="s">
        <v>278</v>
      </c>
      <c r="D63" s="58">
        <v>16.899999999999999</v>
      </c>
      <c r="E63" s="58" t="s">
        <v>16</v>
      </c>
      <c r="F63" s="58">
        <v>0</v>
      </c>
      <c r="G63" s="72">
        <f t="shared" si="7"/>
        <v>0</v>
      </c>
      <c r="H63" s="58" t="s">
        <v>16</v>
      </c>
    </row>
    <row r="64" spans="1:8" ht="25.5" x14ac:dyDescent="0.2">
      <c r="A64" s="33">
        <v>11</v>
      </c>
      <c r="B64" s="33">
        <v>3212</v>
      </c>
      <c r="C64" s="34" t="s">
        <v>279</v>
      </c>
      <c r="D64" s="58">
        <v>2660.39</v>
      </c>
      <c r="E64" s="58" t="s">
        <v>16</v>
      </c>
      <c r="F64" s="58">
        <v>2599.1999999999998</v>
      </c>
      <c r="G64" s="72">
        <f t="shared" si="7"/>
        <v>97.699961283871914</v>
      </c>
      <c r="H64" s="58" t="s">
        <v>16</v>
      </c>
    </row>
    <row r="65" spans="1:8" ht="25.5" x14ac:dyDescent="0.2">
      <c r="A65" s="33">
        <v>11</v>
      </c>
      <c r="B65" s="33">
        <v>3213</v>
      </c>
      <c r="C65" s="34" t="s">
        <v>280</v>
      </c>
      <c r="D65" s="58">
        <v>1821.7</v>
      </c>
      <c r="E65" s="58" t="s">
        <v>16</v>
      </c>
      <c r="F65" s="58">
        <v>1222.8499999999999</v>
      </c>
      <c r="G65" s="72">
        <f t="shared" si="7"/>
        <v>67.126859526815608</v>
      </c>
      <c r="H65" s="58" t="s">
        <v>16</v>
      </c>
    </row>
    <row r="66" spans="1:8" ht="25.5" x14ac:dyDescent="0.2">
      <c r="A66" s="33">
        <v>11</v>
      </c>
      <c r="B66" s="33">
        <v>3214</v>
      </c>
      <c r="C66" s="34" t="s">
        <v>281</v>
      </c>
      <c r="D66" s="58">
        <v>214.92</v>
      </c>
      <c r="E66" s="58" t="s">
        <v>16</v>
      </c>
      <c r="F66" s="58">
        <v>124</v>
      </c>
      <c r="G66" s="72">
        <f t="shared" si="7"/>
        <v>57.695886841615483</v>
      </c>
      <c r="H66" s="58" t="s">
        <v>16</v>
      </c>
    </row>
    <row r="67" spans="1:8" ht="25.5" x14ac:dyDescent="0.2">
      <c r="A67" s="33">
        <v>11</v>
      </c>
      <c r="B67" s="33">
        <v>322</v>
      </c>
      <c r="C67" s="34" t="s">
        <v>282</v>
      </c>
      <c r="D67" s="58">
        <v>7521.21</v>
      </c>
      <c r="E67" s="58" t="s">
        <v>16</v>
      </c>
      <c r="F67" s="58">
        <v>11259.97</v>
      </c>
      <c r="G67" s="72">
        <f t="shared" si="7"/>
        <v>149.70955471260606</v>
      </c>
      <c r="H67" s="58" t="s">
        <v>16</v>
      </c>
    </row>
    <row r="68" spans="1:8" ht="30" customHeight="1" x14ac:dyDescent="0.2">
      <c r="A68" s="33">
        <v>11</v>
      </c>
      <c r="B68" s="33">
        <v>3221</v>
      </c>
      <c r="C68" s="34" t="s">
        <v>283</v>
      </c>
      <c r="D68" s="58">
        <v>2553.5500000000002</v>
      </c>
      <c r="E68" s="58" t="s">
        <v>16</v>
      </c>
      <c r="F68" s="58">
        <v>1284.69</v>
      </c>
      <c r="G68" s="72">
        <f t="shared" si="7"/>
        <v>50.309960643026372</v>
      </c>
      <c r="H68" s="58" t="s">
        <v>16</v>
      </c>
    </row>
    <row r="69" spans="1:8" x14ac:dyDescent="0.2">
      <c r="A69" s="33">
        <v>11</v>
      </c>
      <c r="B69" s="33">
        <v>3222</v>
      </c>
      <c r="C69" s="34" t="s">
        <v>284</v>
      </c>
      <c r="D69" s="58">
        <v>0</v>
      </c>
      <c r="E69" s="58" t="s">
        <v>16</v>
      </c>
      <c r="F69" s="58">
        <v>44.36</v>
      </c>
      <c r="G69" s="72">
        <v>0</v>
      </c>
      <c r="H69" s="58" t="s">
        <v>16</v>
      </c>
    </row>
    <row r="70" spans="1:8" ht="25.5" x14ac:dyDescent="0.2">
      <c r="A70" s="33">
        <v>11</v>
      </c>
      <c r="B70" s="33">
        <v>3224</v>
      </c>
      <c r="C70" s="34" t="s">
        <v>285</v>
      </c>
      <c r="D70" s="58">
        <v>3003</v>
      </c>
      <c r="E70" s="58" t="s">
        <v>16</v>
      </c>
      <c r="F70" s="58">
        <v>8086.96</v>
      </c>
      <c r="G70" s="72">
        <f t="shared" si="7"/>
        <v>269.2960372960373</v>
      </c>
      <c r="H70" s="58" t="s">
        <v>16</v>
      </c>
    </row>
    <row r="71" spans="1:8" ht="15" customHeight="1" x14ac:dyDescent="0.2">
      <c r="A71" s="33">
        <v>11</v>
      </c>
      <c r="B71" s="33">
        <v>3225</v>
      </c>
      <c r="C71" s="34" t="s">
        <v>286</v>
      </c>
      <c r="D71" s="58">
        <v>1655.88</v>
      </c>
      <c r="E71" s="58" t="s">
        <v>16</v>
      </c>
      <c r="F71" s="58">
        <v>1532.7</v>
      </c>
      <c r="G71" s="72">
        <f t="shared" si="7"/>
        <v>92.561055148923828</v>
      </c>
      <c r="H71" s="58" t="s">
        <v>16</v>
      </c>
    </row>
    <row r="72" spans="1:8" ht="30" customHeight="1" x14ac:dyDescent="0.2">
      <c r="A72" s="33">
        <v>11</v>
      </c>
      <c r="B72" s="33">
        <v>3227</v>
      </c>
      <c r="C72" s="34" t="s">
        <v>287</v>
      </c>
      <c r="D72" s="58">
        <v>308.77999999999997</v>
      </c>
      <c r="E72" s="58" t="s">
        <v>16</v>
      </c>
      <c r="F72" s="58">
        <v>311.26</v>
      </c>
      <c r="G72" s="72">
        <f t="shared" si="7"/>
        <v>100.8031608264784</v>
      </c>
      <c r="H72" s="58" t="s">
        <v>16</v>
      </c>
    </row>
    <row r="73" spans="1:8" x14ac:dyDescent="0.2">
      <c r="A73" s="33">
        <v>11</v>
      </c>
      <c r="B73" s="33">
        <v>323</v>
      </c>
      <c r="C73" s="34" t="s">
        <v>288</v>
      </c>
      <c r="D73" s="58">
        <v>73667.600000000006</v>
      </c>
      <c r="E73" s="58" t="s">
        <v>16</v>
      </c>
      <c r="F73" s="58">
        <v>51551.58</v>
      </c>
      <c r="G73" s="72">
        <f t="shared" si="7"/>
        <v>69.978633754866451</v>
      </c>
      <c r="H73" s="58" t="s">
        <v>16</v>
      </c>
    </row>
    <row r="74" spans="1:8" ht="25.5" x14ac:dyDescent="0.2">
      <c r="A74" s="33">
        <v>11</v>
      </c>
      <c r="B74" s="33">
        <v>3231</v>
      </c>
      <c r="C74" s="34" t="s">
        <v>289</v>
      </c>
      <c r="D74" s="58">
        <v>2574.91</v>
      </c>
      <c r="E74" s="58" t="s">
        <v>16</v>
      </c>
      <c r="F74" s="58">
        <v>2606.1</v>
      </c>
      <c r="G74" s="72">
        <f t="shared" si="7"/>
        <v>101.21130447277768</v>
      </c>
      <c r="H74" s="58" t="s">
        <v>16</v>
      </c>
    </row>
    <row r="75" spans="1:8" ht="30" customHeight="1" x14ac:dyDescent="0.2">
      <c r="A75" s="33">
        <v>11</v>
      </c>
      <c r="B75" s="33">
        <v>3232</v>
      </c>
      <c r="C75" s="34" t="s">
        <v>290</v>
      </c>
      <c r="D75" s="58">
        <v>9870.42</v>
      </c>
      <c r="E75" s="58" t="s">
        <v>16</v>
      </c>
      <c r="F75" s="58">
        <v>6571.09</v>
      </c>
      <c r="G75" s="72">
        <f t="shared" si="7"/>
        <v>66.573560192980636</v>
      </c>
      <c r="H75" s="58" t="s">
        <v>16</v>
      </c>
    </row>
    <row r="76" spans="1:8" ht="25.5" x14ac:dyDescent="0.2">
      <c r="A76" s="33">
        <v>11</v>
      </c>
      <c r="B76" s="33">
        <v>3233</v>
      </c>
      <c r="C76" s="34" t="s">
        <v>291</v>
      </c>
      <c r="D76" s="58">
        <v>14144.15</v>
      </c>
      <c r="E76" s="58" t="s">
        <v>16</v>
      </c>
      <c r="F76" s="58">
        <v>13459.39</v>
      </c>
      <c r="G76" s="72">
        <f t="shared" si="7"/>
        <v>95.1587051890711</v>
      </c>
      <c r="H76" s="58" t="s">
        <v>16</v>
      </c>
    </row>
    <row r="77" spans="1:8" x14ac:dyDescent="0.2">
      <c r="A77" s="33">
        <v>11</v>
      </c>
      <c r="B77" s="33">
        <v>3234</v>
      </c>
      <c r="C77" s="34" t="s">
        <v>292</v>
      </c>
      <c r="D77" s="58">
        <v>9290.02</v>
      </c>
      <c r="E77" s="58" t="s">
        <v>16</v>
      </c>
      <c r="F77" s="58">
        <v>154</v>
      </c>
      <c r="G77" s="72">
        <f t="shared" si="7"/>
        <v>1.6576928790250183</v>
      </c>
      <c r="H77" s="58" t="s">
        <v>16</v>
      </c>
    </row>
    <row r="78" spans="1:8" ht="15" customHeight="1" x14ac:dyDescent="0.2">
      <c r="A78" s="33">
        <v>11</v>
      </c>
      <c r="B78" s="33">
        <v>3235</v>
      </c>
      <c r="C78" s="34" t="s">
        <v>293</v>
      </c>
      <c r="D78" s="58">
        <v>12987.55</v>
      </c>
      <c r="E78" s="58" t="s">
        <v>16</v>
      </c>
      <c r="F78" s="58">
        <v>1726.26</v>
      </c>
      <c r="G78" s="72">
        <f t="shared" si="7"/>
        <v>13.291652390173667</v>
      </c>
      <c r="H78" s="58" t="s">
        <v>16</v>
      </c>
    </row>
    <row r="79" spans="1:8" ht="25.5" x14ac:dyDescent="0.2">
      <c r="A79" s="33">
        <v>11</v>
      </c>
      <c r="B79" s="33">
        <v>3236</v>
      </c>
      <c r="C79" s="34" t="s">
        <v>294</v>
      </c>
      <c r="D79" s="58">
        <v>1747.32</v>
      </c>
      <c r="E79" s="58" t="s">
        <v>16</v>
      </c>
      <c r="F79" s="58">
        <v>0</v>
      </c>
      <c r="G79" s="72">
        <f t="shared" si="7"/>
        <v>0</v>
      </c>
      <c r="H79" s="58" t="s">
        <v>16</v>
      </c>
    </row>
    <row r="80" spans="1:8" ht="25.5" x14ac:dyDescent="0.2">
      <c r="A80" s="33">
        <v>11</v>
      </c>
      <c r="B80" s="33">
        <v>3237</v>
      </c>
      <c r="C80" s="34" t="s">
        <v>295</v>
      </c>
      <c r="D80" s="58">
        <v>8612.25</v>
      </c>
      <c r="E80" s="58" t="s">
        <v>16</v>
      </c>
      <c r="F80" s="58">
        <v>6420</v>
      </c>
      <c r="G80" s="72">
        <f t="shared" si="7"/>
        <v>74.544979534964725</v>
      </c>
      <c r="H80" s="58" t="s">
        <v>16</v>
      </c>
    </row>
    <row r="81" spans="1:9" x14ac:dyDescent="0.2">
      <c r="A81" s="33">
        <v>11</v>
      </c>
      <c r="B81" s="33">
        <v>3238</v>
      </c>
      <c r="C81" s="34" t="s">
        <v>296</v>
      </c>
      <c r="D81" s="58">
        <v>5446.14</v>
      </c>
      <c r="E81" s="58" t="s">
        <v>16</v>
      </c>
      <c r="F81" s="58">
        <v>7109.65</v>
      </c>
      <c r="G81" s="72">
        <f t="shared" si="7"/>
        <v>130.5447527973941</v>
      </c>
      <c r="H81" s="58" t="s">
        <v>16</v>
      </c>
    </row>
    <row r="82" spans="1:9" x14ac:dyDescent="0.2">
      <c r="A82" s="33">
        <v>11</v>
      </c>
      <c r="B82" s="33">
        <v>3239</v>
      </c>
      <c r="C82" s="34" t="s">
        <v>297</v>
      </c>
      <c r="D82" s="58">
        <v>8994.84</v>
      </c>
      <c r="E82" s="58" t="s">
        <v>16</v>
      </c>
      <c r="F82" s="58">
        <v>13505.09</v>
      </c>
      <c r="G82" s="72">
        <f t="shared" si="7"/>
        <v>150.14263733429388</v>
      </c>
      <c r="H82" s="58" t="s">
        <v>16</v>
      </c>
    </row>
    <row r="83" spans="1:9" ht="25.5" x14ac:dyDescent="0.2">
      <c r="A83" s="33">
        <v>11</v>
      </c>
      <c r="B83" s="33">
        <v>329</v>
      </c>
      <c r="C83" s="34" t="s">
        <v>246</v>
      </c>
      <c r="D83" s="58">
        <v>7656.7</v>
      </c>
      <c r="E83" s="58" t="s">
        <v>16</v>
      </c>
      <c r="F83" s="58">
        <v>8840.3799999999992</v>
      </c>
      <c r="G83" s="72">
        <f t="shared" si="7"/>
        <v>115.45940156986691</v>
      </c>
      <c r="H83" s="58" t="s">
        <v>16</v>
      </c>
      <c r="I83" s="93"/>
    </row>
    <row r="84" spans="1:9" x14ac:dyDescent="0.2">
      <c r="A84" s="33">
        <v>11</v>
      </c>
      <c r="B84" s="33">
        <v>3292</v>
      </c>
      <c r="C84" s="34" t="s">
        <v>298</v>
      </c>
      <c r="D84" s="58">
        <v>1400.55</v>
      </c>
      <c r="E84" s="58" t="s">
        <v>16</v>
      </c>
      <c r="F84" s="58">
        <v>1264.6099999999999</v>
      </c>
      <c r="G84" s="72">
        <f t="shared" si="7"/>
        <v>90.293813144835951</v>
      </c>
      <c r="H84" s="58" t="s">
        <v>16</v>
      </c>
    </row>
    <row r="85" spans="1:9" x14ac:dyDescent="0.2">
      <c r="A85" s="33">
        <v>11</v>
      </c>
      <c r="B85" s="33">
        <v>3293</v>
      </c>
      <c r="C85" s="34" t="s">
        <v>299</v>
      </c>
      <c r="D85" s="58">
        <v>4050.97</v>
      </c>
      <c r="E85" s="58" t="s">
        <v>16</v>
      </c>
      <c r="F85" s="58">
        <v>3121.78</v>
      </c>
      <c r="G85" s="72">
        <f t="shared" si="7"/>
        <v>77.062530702523119</v>
      </c>
      <c r="H85" s="58" t="s">
        <v>16</v>
      </c>
    </row>
    <row r="86" spans="1:9" x14ac:dyDescent="0.2">
      <c r="A86" s="33">
        <v>11</v>
      </c>
      <c r="B86" s="33">
        <v>3294</v>
      </c>
      <c r="C86" s="34" t="s">
        <v>300</v>
      </c>
      <c r="D86" s="58">
        <v>1129.92</v>
      </c>
      <c r="E86" s="58" t="s">
        <v>16</v>
      </c>
      <c r="F86" s="58">
        <v>1129.92</v>
      </c>
      <c r="G86" s="72">
        <f t="shared" si="7"/>
        <v>100</v>
      </c>
      <c r="H86" s="58" t="s">
        <v>16</v>
      </c>
    </row>
    <row r="87" spans="1:9" x14ac:dyDescent="0.2">
      <c r="A87" s="33">
        <v>11</v>
      </c>
      <c r="B87" s="33">
        <v>3295</v>
      </c>
      <c r="C87" s="34" t="s">
        <v>301</v>
      </c>
      <c r="D87" s="58">
        <v>683.72</v>
      </c>
      <c r="E87" s="58" t="s">
        <v>16</v>
      </c>
      <c r="F87" s="58">
        <v>982.21</v>
      </c>
      <c r="G87" s="72">
        <f t="shared" si="7"/>
        <v>143.65676007722459</v>
      </c>
      <c r="H87" s="58" t="s">
        <v>16</v>
      </c>
    </row>
    <row r="88" spans="1:9" ht="25.5" x14ac:dyDescent="0.2">
      <c r="A88" s="33">
        <v>11</v>
      </c>
      <c r="B88" s="33">
        <v>3299</v>
      </c>
      <c r="C88" s="34" t="s">
        <v>246</v>
      </c>
      <c r="D88" s="58">
        <v>391.54</v>
      </c>
      <c r="E88" s="58" t="s">
        <v>16</v>
      </c>
      <c r="F88" s="58">
        <v>2341.86</v>
      </c>
      <c r="G88" s="72">
        <f t="shared" si="7"/>
        <v>598.11513510752411</v>
      </c>
      <c r="H88" s="58" t="s">
        <v>16</v>
      </c>
    </row>
    <row r="89" spans="1:9" x14ac:dyDescent="0.2">
      <c r="A89" s="33">
        <v>11</v>
      </c>
      <c r="B89" s="33">
        <v>34</v>
      </c>
      <c r="C89" s="34" t="s">
        <v>302</v>
      </c>
      <c r="D89" s="58">
        <v>9706.15</v>
      </c>
      <c r="E89" s="58">
        <v>17000</v>
      </c>
      <c r="F89" s="58">
        <v>7530.77</v>
      </c>
      <c r="G89" s="72">
        <f t="shared" si="7"/>
        <v>77.587611977972742</v>
      </c>
      <c r="H89" s="71">
        <f t="shared" ref="H89:H151" si="8">(F89/E89)*100</f>
        <v>44.298647058823533</v>
      </c>
    </row>
    <row r="90" spans="1:9" ht="25.5" x14ac:dyDescent="0.2">
      <c r="A90" s="33">
        <v>11</v>
      </c>
      <c r="B90" s="33">
        <v>342</v>
      </c>
      <c r="C90" s="34" t="s">
        <v>651</v>
      </c>
      <c r="D90" s="58">
        <v>0</v>
      </c>
      <c r="E90" s="58" t="s">
        <v>16</v>
      </c>
      <c r="F90" s="58">
        <v>151.66999999999999</v>
      </c>
      <c r="G90" s="72">
        <v>0</v>
      </c>
      <c r="H90" s="58" t="s">
        <v>16</v>
      </c>
    </row>
    <row r="91" spans="1:9" ht="63.75" x14ac:dyDescent="0.2">
      <c r="A91" s="33">
        <v>11</v>
      </c>
      <c r="B91" s="33">
        <v>3423</v>
      </c>
      <c r="C91" s="34" t="s">
        <v>652</v>
      </c>
      <c r="D91" s="58">
        <v>0</v>
      </c>
      <c r="E91" s="58" t="s">
        <v>16</v>
      </c>
      <c r="F91" s="58">
        <v>151.66999999999999</v>
      </c>
      <c r="G91" s="72">
        <v>0</v>
      </c>
      <c r="H91" s="58" t="s">
        <v>16</v>
      </c>
    </row>
    <row r="92" spans="1:9" x14ac:dyDescent="0.2">
      <c r="A92" s="33">
        <v>11</v>
      </c>
      <c r="B92" s="33">
        <v>343</v>
      </c>
      <c r="C92" s="34" t="s">
        <v>303</v>
      </c>
      <c r="D92" s="58">
        <v>9706.15</v>
      </c>
      <c r="E92" s="58" t="s">
        <v>16</v>
      </c>
      <c r="F92" s="58">
        <f>F93+F95</f>
        <v>14162.19</v>
      </c>
      <c r="G92" s="72">
        <f t="shared" si="7"/>
        <v>145.90944916367459</v>
      </c>
      <c r="H92" s="58" t="s">
        <v>16</v>
      </c>
    </row>
    <row r="93" spans="1:9" ht="30" customHeight="1" x14ac:dyDescent="0.2">
      <c r="A93" s="33">
        <v>11</v>
      </c>
      <c r="B93" s="33">
        <v>3431</v>
      </c>
      <c r="C93" s="34" t="s">
        <v>304</v>
      </c>
      <c r="D93" s="58">
        <v>3498.35</v>
      </c>
      <c r="E93" s="58" t="s">
        <v>16</v>
      </c>
      <c r="F93" s="58">
        <v>7156.81</v>
      </c>
      <c r="G93" s="72">
        <f t="shared" si="7"/>
        <v>204.57672902939962</v>
      </c>
      <c r="H93" s="58" t="s">
        <v>16</v>
      </c>
    </row>
    <row r="94" spans="1:9" x14ac:dyDescent="0.2">
      <c r="A94" s="33">
        <v>11</v>
      </c>
      <c r="B94" s="33">
        <v>3433</v>
      </c>
      <c r="C94" s="34" t="s">
        <v>305</v>
      </c>
      <c r="D94" s="58">
        <v>32.200000000000003</v>
      </c>
      <c r="E94" s="58" t="s">
        <v>16</v>
      </c>
      <c r="F94" s="58">
        <v>23.3</v>
      </c>
      <c r="G94" s="72">
        <f t="shared" si="7"/>
        <v>72.360248447204967</v>
      </c>
      <c r="H94" s="58" t="s">
        <v>16</v>
      </c>
    </row>
    <row r="95" spans="1:9" ht="25.5" x14ac:dyDescent="0.2">
      <c r="A95" s="33">
        <v>11</v>
      </c>
      <c r="B95" s="33">
        <v>3434</v>
      </c>
      <c r="C95" s="34" t="s">
        <v>306</v>
      </c>
      <c r="D95" s="58">
        <v>6175.6</v>
      </c>
      <c r="E95" s="58" t="s">
        <v>16</v>
      </c>
      <c r="F95" s="58">
        <f>198.99+6806.39</f>
        <v>7005.38</v>
      </c>
      <c r="G95" s="72">
        <f t="shared" si="7"/>
        <v>113.43642722974285</v>
      </c>
      <c r="H95" s="58" t="s">
        <v>16</v>
      </c>
    </row>
    <row r="96" spans="1:9" x14ac:dyDescent="0.2">
      <c r="A96" s="33">
        <v>11</v>
      </c>
      <c r="B96" s="33">
        <v>38</v>
      </c>
      <c r="C96" s="34" t="s">
        <v>251</v>
      </c>
      <c r="D96" s="58">
        <v>6804.66</v>
      </c>
      <c r="E96" s="58">
        <v>23000</v>
      </c>
      <c r="F96" s="58">
        <v>4637.05</v>
      </c>
      <c r="G96" s="72">
        <f t="shared" si="7"/>
        <v>68.14521225160405</v>
      </c>
      <c r="H96" s="71">
        <f t="shared" si="8"/>
        <v>20.161086956521739</v>
      </c>
    </row>
    <row r="97" spans="1:9" ht="15" customHeight="1" x14ac:dyDescent="0.2">
      <c r="A97" s="33">
        <v>11</v>
      </c>
      <c r="B97" s="33">
        <v>381</v>
      </c>
      <c r="C97" s="34" t="s">
        <v>253</v>
      </c>
      <c r="D97" s="58">
        <v>6804.66</v>
      </c>
      <c r="E97" s="58" t="s">
        <v>16</v>
      </c>
      <c r="F97" s="58">
        <v>4637.05</v>
      </c>
      <c r="G97" s="72">
        <f t="shared" si="7"/>
        <v>68.14521225160405</v>
      </c>
      <c r="H97" s="58" t="s">
        <v>16</v>
      </c>
    </row>
    <row r="98" spans="1:9" ht="38.25" x14ac:dyDescent="0.2">
      <c r="A98" s="33">
        <v>11</v>
      </c>
      <c r="B98" s="33">
        <v>3811</v>
      </c>
      <c r="C98" s="34" t="s">
        <v>307</v>
      </c>
      <c r="D98" s="58">
        <v>4804.66</v>
      </c>
      <c r="E98" s="58" t="s">
        <v>16</v>
      </c>
      <c r="F98" s="58">
        <v>4637.05</v>
      </c>
      <c r="G98" s="72">
        <f t="shared" si="7"/>
        <v>96.511511740685094</v>
      </c>
      <c r="H98" s="58" t="s">
        <v>16</v>
      </c>
    </row>
    <row r="99" spans="1:9" ht="38.25" x14ac:dyDescent="0.2">
      <c r="A99" s="33">
        <v>11</v>
      </c>
      <c r="B99" s="33">
        <v>3811</v>
      </c>
      <c r="C99" s="34" t="s">
        <v>308</v>
      </c>
      <c r="D99" s="58">
        <v>0</v>
      </c>
      <c r="E99" s="58" t="s">
        <v>16</v>
      </c>
      <c r="F99" s="58">
        <v>0</v>
      </c>
      <c r="G99" s="72">
        <v>0</v>
      </c>
      <c r="H99" s="58" t="s">
        <v>16</v>
      </c>
    </row>
    <row r="100" spans="1:9" ht="38.25" x14ac:dyDescent="0.2">
      <c r="A100" s="33">
        <v>11</v>
      </c>
      <c r="B100" s="33">
        <v>3811</v>
      </c>
      <c r="C100" s="34" t="s">
        <v>309</v>
      </c>
      <c r="D100" s="58">
        <v>2000</v>
      </c>
      <c r="E100" s="58" t="s">
        <v>16</v>
      </c>
      <c r="F100" s="58">
        <v>0</v>
      </c>
      <c r="G100" s="72">
        <f t="shared" si="7"/>
        <v>0</v>
      </c>
      <c r="H100" s="58" t="s">
        <v>16</v>
      </c>
    </row>
    <row r="101" spans="1:9" ht="25.5" x14ac:dyDescent="0.2">
      <c r="A101" s="33">
        <v>11</v>
      </c>
      <c r="B101" s="33">
        <v>383</v>
      </c>
      <c r="C101" s="34" t="s">
        <v>310</v>
      </c>
      <c r="D101" s="58">
        <v>0</v>
      </c>
      <c r="E101" s="58" t="s">
        <v>16</v>
      </c>
      <c r="F101" s="58">
        <v>0</v>
      </c>
      <c r="G101" s="72">
        <v>0</v>
      </c>
      <c r="H101" s="58" t="s">
        <v>16</v>
      </c>
    </row>
    <row r="102" spans="1:9" ht="38.25" x14ac:dyDescent="0.2">
      <c r="A102" s="33">
        <v>11</v>
      </c>
      <c r="B102" s="33">
        <v>3831</v>
      </c>
      <c r="C102" s="34" t="s">
        <v>311</v>
      </c>
      <c r="D102" s="58">
        <v>0</v>
      </c>
      <c r="E102" s="58" t="s">
        <v>16</v>
      </c>
      <c r="F102" s="58">
        <v>0</v>
      </c>
      <c r="G102" s="72">
        <v>0</v>
      </c>
      <c r="H102" s="58" t="s">
        <v>16</v>
      </c>
    </row>
    <row r="103" spans="1:9" ht="25.5" x14ac:dyDescent="0.2">
      <c r="A103" s="66">
        <v>11</v>
      </c>
      <c r="B103" s="66" t="s">
        <v>312</v>
      </c>
      <c r="C103" s="67" t="s">
        <v>313</v>
      </c>
      <c r="D103" s="68">
        <v>28500.560000000001</v>
      </c>
      <c r="E103" s="68">
        <v>0</v>
      </c>
      <c r="F103" s="68">
        <v>0</v>
      </c>
      <c r="G103" s="68">
        <f t="shared" si="7"/>
        <v>0</v>
      </c>
      <c r="H103" s="68">
        <v>0</v>
      </c>
    </row>
    <row r="104" spans="1:9" ht="30" customHeight="1" x14ac:dyDescent="0.2">
      <c r="A104" s="33"/>
      <c r="B104" s="33"/>
      <c r="C104" s="34" t="s">
        <v>243</v>
      </c>
      <c r="D104" s="58">
        <v>28500.560000000001</v>
      </c>
      <c r="E104" s="58">
        <v>0</v>
      </c>
      <c r="F104" s="58">
        <v>0</v>
      </c>
      <c r="G104" s="72">
        <f t="shared" si="7"/>
        <v>0</v>
      </c>
      <c r="H104" s="58">
        <v>0</v>
      </c>
    </row>
    <row r="105" spans="1:9" x14ac:dyDescent="0.2">
      <c r="A105" s="33">
        <v>11</v>
      </c>
      <c r="B105" s="33">
        <v>3</v>
      </c>
      <c r="C105" s="34" t="s">
        <v>250</v>
      </c>
      <c r="D105" s="58">
        <v>28500.560000000001</v>
      </c>
      <c r="E105" s="58">
        <v>0</v>
      </c>
      <c r="F105" s="58">
        <v>0</v>
      </c>
      <c r="G105" s="72">
        <f t="shared" si="7"/>
        <v>0</v>
      </c>
      <c r="H105" s="58">
        <v>0</v>
      </c>
    </row>
    <row r="106" spans="1:9" x14ac:dyDescent="0.2">
      <c r="A106" s="33">
        <v>11</v>
      </c>
      <c r="B106" s="33">
        <v>34</v>
      </c>
      <c r="C106" s="34" t="s">
        <v>302</v>
      </c>
      <c r="D106" s="58">
        <v>28500.560000000001</v>
      </c>
      <c r="E106" s="58">
        <v>0</v>
      </c>
      <c r="F106" s="58">
        <v>0</v>
      </c>
      <c r="G106" s="72">
        <f t="shared" si="7"/>
        <v>0</v>
      </c>
      <c r="H106" s="58">
        <v>0</v>
      </c>
    </row>
    <row r="107" spans="1:9" ht="15" customHeight="1" x14ac:dyDescent="0.2">
      <c r="A107" s="33">
        <v>11</v>
      </c>
      <c r="B107" s="33">
        <v>343</v>
      </c>
      <c r="C107" s="34" t="s">
        <v>303</v>
      </c>
      <c r="D107" s="58">
        <v>28500.560000000001</v>
      </c>
      <c r="E107" s="58" t="s">
        <v>16</v>
      </c>
      <c r="F107" s="58">
        <v>0</v>
      </c>
      <c r="G107" s="72">
        <f t="shared" si="7"/>
        <v>0</v>
      </c>
      <c r="H107" s="58" t="s">
        <v>16</v>
      </c>
    </row>
    <row r="108" spans="1:9" ht="38.25" x14ac:dyDescent="0.2">
      <c r="A108" s="33">
        <v>11</v>
      </c>
      <c r="B108" s="33">
        <v>3434</v>
      </c>
      <c r="C108" s="34" t="s">
        <v>314</v>
      </c>
      <c r="D108" s="58">
        <v>28500.560000000001</v>
      </c>
      <c r="E108" s="58" t="s">
        <v>16</v>
      </c>
      <c r="F108" s="58">
        <v>0</v>
      </c>
      <c r="G108" s="72">
        <f t="shared" si="7"/>
        <v>0</v>
      </c>
      <c r="H108" s="58" t="s">
        <v>16</v>
      </c>
    </row>
    <row r="109" spans="1:9" ht="38.25" x14ac:dyDescent="0.2">
      <c r="A109" s="110">
        <v>11.71</v>
      </c>
      <c r="B109" s="110" t="s">
        <v>315</v>
      </c>
      <c r="C109" s="111" t="s">
        <v>316</v>
      </c>
      <c r="D109" s="112">
        <v>6501.87</v>
      </c>
      <c r="E109" s="112">
        <v>139000</v>
      </c>
      <c r="F109" s="102">
        <v>38382.589999999997</v>
      </c>
      <c r="G109" s="102">
        <f>(F109/D109)*100</f>
        <v>590.33155076924015</v>
      </c>
      <c r="H109" s="57">
        <f>(F109/E109)*100</f>
        <v>27.613374100719422</v>
      </c>
    </row>
    <row r="110" spans="1:9" ht="30" customHeight="1" x14ac:dyDescent="0.2">
      <c r="A110" s="113"/>
      <c r="B110" s="114"/>
      <c r="C110" s="115" t="s">
        <v>243</v>
      </c>
      <c r="D110" s="106">
        <v>6501.87</v>
      </c>
      <c r="E110" s="106">
        <v>139000</v>
      </c>
      <c r="F110" s="105">
        <v>38382.589999999997</v>
      </c>
      <c r="G110" s="105">
        <f t="shared" ref="G110:G132" si="9">(F110/D110)*100</f>
        <v>590.33155076924015</v>
      </c>
      <c r="H110" s="71">
        <f t="shared" si="8"/>
        <v>27.613374100719422</v>
      </c>
    </row>
    <row r="111" spans="1:9" ht="25.5" x14ac:dyDescent="0.2">
      <c r="A111" s="116">
        <v>11.71</v>
      </c>
      <c r="B111" s="116">
        <v>4</v>
      </c>
      <c r="C111" s="115" t="s">
        <v>317</v>
      </c>
      <c r="D111" s="106">
        <v>6501.87</v>
      </c>
      <c r="E111" s="106">
        <v>139000</v>
      </c>
      <c r="F111" s="105">
        <v>38382.589999999997</v>
      </c>
      <c r="G111" s="105">
        <f t="shared" si="9"/>
        <v>590.33155076924015</v>
      </c>
      <c r="H111" s="71">
        <f t="shared" si="8"/>
        <v>27.613374100719422</v>
      </c>
      <c r="I111" s="94"/>
    </row>
    <row r="112" spans="1:9" x14ac:dyDescent="0.2">
      <c r="A112" s="116">
        <v>11.71</v>
      </c>
      <c r="B112" s="116">
        <v>411</v>
      </c>
      <c r="C112" s="115" t="s">
        <v>318</v>
      </c>
      <c r="D112" s="106">
        <v>0</v>
      </c>
      <c r="E112" s="106" t="s">
        <v>16</v>
      </c>
      <c r="F112" s="106">
        <v>9496.9599999999991</v>
      </c>
      <c r="G112" s="105">
        <v>0</v>
      </c>
      <c r="H112" s="71" t="s">
        <v>16</v>
      </c>
    </row>
    <row r="113" spans="1:10" x14ac:dyDescent="0.2">
      <c r="A113" s="116">
        <v>11.71</v>
      </c>
      <c r="B113" s="116">
        <v>4111</v>
      </c>
      <c r="C113" s="115" t="s">
        <v>653</v>
      </c>
      <c r="D113" s="106">
        <v>0</v>
      </c>
      <c r="E113" s="106" t="s">
        <v>16</v>
      </c>
      <c r="F113" s="106">
        <v>9496.9599999999991</v>
      </c>
      <c r="G113" s="105">
        <v>0</v>
      </c>
      <c r="H113" s="71" t="s">
        <v>16</v>
      </c>
      <c r="I113" s="93"/>
      <c r="J113" s="93"/>
    </row>
    <row r="114" spans="1:10" ht="51" x14ac:dyDescent="0.2">
      <c r="A114" s="116">
        <v>11.71</v>
      </c>
      <c r="B114" s="116">
        <v>41</v>
      </c>
      <c r="C114" s="115" t="s">
        <v>569</v>
      </c>
      <c r="D114" s="106">
        <v>0</v>
      </c>
      <c r="E114" s="106">
        <v>10000</v>
      </c>
      <c r="F114" s="106">
        <v>0</v>
      </c>
      <c r="G114" s="106">
        <v>0</v>
      </c>
      <c r="H114" s="71">
        <f t="shared" si="8"/>
        <v>0</v>
      </c>
      <c r="I114" s="93"/>
      <c r="J114" s="93"/>
    </row>
    <row r="115" spans="1:10" ht="51" x14ac:dyDescent="0.2">
      <c r="A115" s="116">
        <v>11.71</v>
      </c>
      <c r="B115" s="116">
        <v>41</v>
      </c>
      <c r="C115" s="115" t="s">
        <v>570</v>
      </c>
      <c r="D115" s="106">
        <v>0</v>
      </c>
      <c r="E115" s="106">
        <v>12000</v>
      </c>
      <c r="F115" s="106">
        <v>9496.9599999999991</v>
      </c>
      <c r="G115" s="106">
        <v>0</v>
      </c>
      <c r="H115" s="71">
        <f t="shared" si="8"/>
        <v>79.141333333333336</v>
      </c>
      <c r="I115" s="93"/>
      <c r="J115" s="93"/>
    </row>
    <row r="116" spans="1:10" ht="51" x14ac:dyDescent="0.2">
      <c r="A116" s="116">
        <v>11.71</v>
      </c>
      <c r="B116" s="116">
        <v>41</v>
      </c>
      <c r="C116" s="115" t="s">
        <v>571</v>
      </c>
      <c r="D116" s="106">
        <v>0</v>
      </c>
      <c r="E116" s="106">
        <v>15000</v>
      </c>
      <c r="F116" s="106">
        <v>0</v>
      </c>
      <c r="G116" s="106">
        <v>0</v>
      </c>
      <c r="H116" s="71">
        <f t="shared" si="8"/>
        <v>0</v>
      </c>
    </row>
    <row r="117" spans="1:10" ht="63.75" x14ac:dyDescent="0.2">
      <c r="A117" s="116">
        <v>11.71</v>
      </c>
      <c r="B117" s="116">
        <v>41</v>
      </c>
      <c r="C117" s="115" t="s">
        <v>572</v>
      </c>
      <c r="D117" s="106">
        <v>0</v>
      </c>
      <c r="E117" s="106">
        <v>15000</v>
      </c>
      <c r="F117" s="106">
        <v>0</v>
      </c>
      <c r="G117" s="106">
        <v>0</v>
      </c>
      <c r="H117" s="71">
        <f t="shared" si="8"/>
        <v>0</v>
      </c>
    </row>
    <row r="118" spans="1:10" ht="38.25" x14ac:dyDescent="0.2">
      <c r="A118" s="103">
        <v>11.71</v>
      </c>
      <c r="B118" s="103">
        <v>42</v>
      </c>
      <c r="C118" s="104" t="s">
        <v>654</v>
      </c>
      <c r="D118" s="105">
        <v>6501.87</v>
      </c>
      <c r="E118" s="105">
        <v>0</v>
      </c>
      <c r="F118" s="105">
        <v>2636.83</v>
      </c>
      <c r="G118" s="105">
        <f t="shared" si="9"/>
        <v>40.554948038025984</v>
      </c>
      <c r="H118" s="71">
        <v>0</v>
      </c>
      <c r="J118" s="93"/>
    </row>
    <row r="119" spans="1:10" ht="57" customHeight="1" x14ac:dyDescent="0.2">
      <c r="A119" s="116">
        <v>11.71</v>
      </c>
      <c r="B119" s="116">
        <v>42</v>
      </c>
      <c r="C119" s="115" t="s">
        <v>573</v>
      </c>
      <c r="D119" s="106">
        <v>0</v>
      </c>
      <c r="E119" s="106">
        <v>40000</v>
      </c>
      <c r="F119" s="106">
        <v>0</v>
      </c>
      <c r="G119" s="106">
        <v>0</v>
      </c>
      <c r="H119" s="71">
        <f t="shared" si="8"/>
        <v>0</v>
      </c>
      <c r="J119" s="93"/>
    </row>
    <row r="120" spans="1:10" ht="38.25" x14ac:dyDescent="0.2">
      <c r="A120" s="116">
        <v>11.71</v>
      </c>
      <c r="B120" s="116">
        <v>42</v>
      </c>
      <c r="C120" s="115" t="s">
        <v>574</v>
      </c>
      <c r="D120" s="106">
        <v>0</v>
      </c>
      <c r="E120" s="106">
        <v>10000</v>
      </c>
      <c r="F120" s="106">
        <v>20851.39</v>
      </c>
      <c r="G120" s="106">
        <v>0</v>
      </c>
      <c r="H120" s="71">
        <f t="shared" si="8"/>
        <v>208.51389999999998</v>
      </c>
      <c r="J120" s="93"/>
    </row>
    <row r="121" spans="1:10" ht="70.5" customHeight="1" x14ac:dyDescent="0.2">
      <c r="A121" s="116">
        <v>11.71</v>
      </c>
      <c r="B121" s="116">
        <v>42</v>
      </c>
      <c r="C121" s="115" t="s">
        <v>575</v>
      </c>
      <c r="D121" s="106">
        <v>0</v>
      </c>
      <c r="E121" s="106">
        <v>15000</v>
      </c>
      <c r="F121" s="106">
        <v>0</v>
      </c>
      <c r="G121" s="106">
        <v>0</v>
      </c>
      <c r="H121" s="71">
        <f t="shared" si="8"/>
        <v>0</v>
      </c>
      <c r="J121" s="93"/>
    </row>
    <row r="122" spans="1:10" ht="53.25" customHeight="1" x14ac:dyDescent="0.2">
      <c r="A122" s="116">
        <v>11.71</v>
      </c>
      <c r="B122" s="116">
        <v>42</v>
      </c>
      <c r="C122" s="115" t="s">
        <v>676</v>
      </c>
      <c r="D122" s="106">
        <v>0</v>
      </c>
      <c r="E122" s="106">
        <v>0</v>
      </c>
      <c r="F122" s="106">
        <v>5397.41</v>
      </c>
      <c r="G122" s="106">
        <v>0</v>
      </c>
      <c r="H122" s="71">
        <v>0</v>
      </c>
      <c r="J122" s="93"/>
    </row>
    <row r="123" spans="1:10" ht="58.5" customHeight="1" x14ac:dyDescent="0.2">
      <c r="A123" s="116">
        <v>11.71</v>
      </c>
      <c r="B123" s="116">
        <v>42</v>
      </c>
      <c r="C123" s="115" t="s">
        <v>576</v>
      </c>
      <c r="D123" s="106">
        <v>0</v>
      </c>
      <c r="E123" s="106">
        <v>22000</v>
      </c>
      <c r="F123" s="106">
        <v>0</v>
      </c>
      <c r="G123" s="106">
        <v>0</v>
      </c>
      <c r="H123" s="71">
        <f t="shared" si="8"/>
        <v>0</v>
      </c>
      <c r="J123" s="93"/>
    </row>
    <row r="124" spans="1:10" x14ac:dyDescent="0.2">
      <c r="A124" s="116">
        <v>11.71</v>
      </c>
      <c r="B124" s="116">
        <v>421</v>
      </c>
      <c r="C124" s="115" t="s">
        <v>320</v>
      </c>
      <c r="D124" s="106">
        <v>2162.5</v>
      </c>
      <c r="E124" s="106" t="s">
        <v>16</v>
      </c>
      <c r="F124" s="106">
        <v>2636.83</v>
      </c>
      <c r="G124" s="105">
        <f t="shared" si="9"/>
        <v>121.93433526011562</v>
      </c>
      <c r="H124" s="58" t="s">
        <v>16</v>
      </c>
      <c r="J124" s="93"/>
    </row>
    <row r="125" spans="1:10" x14ac:dyDescent="0.2">
      <c r="A125" s="116">
        <v>11.71</v>
      </c>
      <c r="B125" s="116">
        <v>4212</v>
      </c>
      <c r="C125" s="115" t="s">
        <v>321</v>
      </c>
      <c r="D125" s="106">
        <v>2162.5</v>
      </c>
      <c r="E125" s="106" t="s">
        <v>16</v>
      </c>
      <c r="F125" s="106">
        <v>2636.83</v>
      </c>
      <c r="G125" s="105">
        <f t="shared" si="9"/>
        <v>121.93433526011562</v>
      </c>
      <c r="H125" s="58" t="s">
        <v>16</v>
      </c>
    </row>
    <row r="126" spans="1:10" x14ac:dyDescent="0.2">
      <c r="A126" s="116">
        <v>11.71</v>
      </c>
      <c r="B126" s="116">
        <v>422</v>
      </c>
      <c r="C126" s="115" t="s">
        <v>322</v>
      </c>
      <c r="D126" s="106">
        <v>4339.37</v>
      </c>
      <c r="E126" s="106" t="s">
        <v>16</v>
      </c>
      <c r="F126" s="106">
        <f>SUM(F127:F132)</f>
        <v>20851.39</v>
      </c>
      <c r="G126" s="105">
        <f t="shared" si="9"/>
        <v>480.5165265925699</v>
      </c>
      <c r="H126" s="58" t="s">
        <v>16</v>
      </c>
      <c r="I126" s="93"/>
    </row>
    <row r="127" spans="1:10" x14ac:dyDescent="0.2">
      <c r="A127" s="116">
        <v>11.71</v>
      </c>
      <c r="B127" s="116">
        <v>4221</v>
      </c>
      <c r="C127" s="115" t="s">
        <v>323</v>
      </c>
      <c r="D127" s="107">
        <v>414</v>
      </c>
      <c r="E127" s="106" t="s">
        <v>16</v>
      </c>
      <c r="F127" s="107">
        <v>0</v>
      </c>
      <c r="G127" s="105">
        <f t="shared" si="9"/>
        <v>0</v>
      </c>
      <c r="H127" s="58" t="s">
        <v>16</v>
      </c>
    </row>
    <row r="128" spans="1:10" ht="15" customHeight="1" x14ac:dyDescent="0.2">
      <c r="A128" s="116">
        <v>11.71</v>
      </c>
      <c r="B128" s="116">
        <v>4222</v>
      </c>
      <c r="C128" s="115" t="s">
        <v>324</v>
      </c>
      <c r="D128" s="106">
        <v>0</v>
      </c>
      <c r="E128" s="106" t="s">
        <v>16</v>
      </c>
      <c r="F128" s="106">
        <v>0</v>
      </c>
      <c r="G128" s="105">
        <v>0</v>
      </c>
      <c r="H128" s="58" t="s">
        <v>16</v>
      </c>
    </row>
    <row r="129" spans="1:10" ht="20.25" customHeight="1" x14ac:dyDescent="0.2">
      <c r="A129" s="116">
        <v>11.71</v>
      </c>
      <c r="B129" s="116">
        <v>4223</v>
      </c>
      <c r="C129" s="115" t="s">
        <v>325</v>
      </c>
      <c r="D129" s="106">
        <v>0</v>
      </c>
      <c r="E129" s="106" t="s">
        <v>16</v>
      </c>
      <c r="F129" s="106">
        <v>2327.7800000000002</v>
      </c>
      <c r="G129" s="105">
        <v>0</v>
      </c>
      <c r="H129" s="58" t="s">
        <v>16</v>
      </c>
    </row>
    <row r="130" spans="1:10" x14ac:dyDescent="0.2">
      <c r="A130" s="116">
        <v>11.71</v>
      </c>
      <c r="B130" s="116">
        <v>4224</v>
      </c>
      <c r="C130" s="115" t="s">
        <v>655</v>
      </c>
      <c r="D130" s="106">
        <v>0</v>
      </c>
      <c r="E130" s="106" t="s">
        <v>16</v>
      </c>
      <c r="F130" s="106">
        <v>4750</v>
      </c>
      <c r="G130" s="105">
        <v>0</v>
      </c>
      <c r="H130" s="58" t="s">
        <v>16</v>
      </c>
    </row>
    <row r="131" spans="1:10" x14ac:dyDescent="0.2">
      <c r="A131" s="116">
        <v>11.71</v>
      </c>
      <c r="B131" s="116">
        <v>4226</v>
      </c>
      <c r="C131" s="115" t="s">
        <v>326</v>
      </c>
      <c r="D131" s="106">
        <v>0</v>
      </c>
      <c r="E131" s="106" t="s">
        <v>16</v>
      </c>
      <c r="F131" s="106">
        <v>0</v>
      </c>
      <c r="G131" s="105">
        <v>0</v>
      </c>
      <c r="H131" s="58" t="s">
        <v>16</v>
      </c>
    </row>
    <row r="132" spans="1:10" ht="30" customHeight="1" x14ac:dyDescent="0.2">
      <c r="A132" s="116">
        <v>11.71</v>
      </c>
      <c r="B132" s="116">
        <v>4227</v>
      </c>
      <c r="C132" s="115" t="s">
        <v>327</v>
      </c>
      <c r="D132" s="106">
        <v>3925.37</v>
      </c>
      <c r="E132" s="106" t="s">
        <v>16</v>
      </c>
      <c r="F132" s="106">
        <v>13773.61</v>
      </c>
      <c r="G132" s="105">
        <f t="shared" si="9"/>
        <v>350.88692276142126</v>
      </c>
      <c r="H132" s="58" t="s">
        <v>16</v>
      </c>
      <c r="J132" s="93"/>
    </row>
    <row r="133" spans="1:10" ht="30" customHeight="1" x14ac:dyDescent="0.2">
      <c r="A133" s="116">
        <v>11.71</v>
      </c>
      <c r="B133" s="116">
        <v>426</v>
      </c>
      <c r="C133" s="115" t="s">
        <v>656</v>
      </c>
      <c r="D133" s="106">
        <v>0</v>
      </c>
      <c r="E133" s="106" t="s">
        <v>16</v>
      </c>
      <c r="F133" s="106">
        <v>5397.41</v>
      </c>
      <c r="G133" s="105">
        <v>0</v>
      </c>
      <c r="H133" s="58" t="s">
        <v>16</v>
      </c>
    </row>
    <row r="134" spans="1:10" ht="25.5" x14ac:dyDescent="0.2">
      <c r="A134" s="116">
        <v>11.71</v>
      </c>
      <c r="B134" s="116">
        <v>4262</v>
      </c>
      <c r="C134" s="115" t="s">
        <v>657</v>
      </c>
      <c r="D134" s="106">
        <v>0</v>
      </c>
      <c r="E134" s="106" t="s">
        <v>16</v>
      </c>
      <c r="F134" s="106">
        <v>5397.41</v>
      </c>
      <c r="G134" s="105">
        <v>0</v>
      </c>
      <c r="H134" s="58" t="s">
        <v>16</v>
      </c>
    </row>
    <row r="135" spans="1:10" ht="51" x14ac:dyDescent="0.2">
      <c r="A135" s="62" t="s">
        <v>562</v>
      </c>
      <c r="B135" s="62" t="s">
        <v>328</v>
      </c>
      <c r="C135" s="63" t="s">
        <v>329</v>
      </c>
      <c r="D135" s="64">
        <v>31473.82</v>
      </c>
      <c r="E135" s="64">
        <v>161000</v>
      </c>
      <c r="F135" s="64">
        <f>F136+F142+F150+F156+F162+F168+F174+F180+F186+F192</f>
        <v>33742.6</v>
      </c>
      <c r="G135" s="65">
        <f>(F135/D135)*100</f>
        <v>107.2084672276832</v>
      </c>
      <c r="H135" s="65">
        <f>(F135/E135)*100</f>
        <v>20.958136645962732</v>
      </c>
    </row>
    <row r="136" spans="1:10" ht="25.5" x14ac:dyDescent="0.2">
      <c r="A136" s="66">
        <v>31.43</v>
      </c>
      <c r="B136" s="66" t="s">
        <v>330</v>
      </c>
      <c r="C136" s="67" t="s">
        <v>331</v>
      </c>
      <c r="D136" s="68">
        <v>3308.01</v>
      </c>
      <c r="E136" s="68">
        <v>10000</v>
      </c>
      <c r="F136" s="68">
        <v>1150</v>
      </c>
      <c r="G136" s="57">
        <f t="shared" ref="G136:G148" si="10">(F136/D136)*100</f>
        <v>34.76410288965269</v>
      </c>
      <c r="H136" s="57">
        <f t="shared" si="8"/>
        <v>11.5</v>
      </c>
    </row>
    <row r="137" spans="1:10" ht="47.25" customHeight="1" x14ac:dyDescent="0.2">
      <c r="A137" s="73"/>
      <c r="B137" s="70"/>
      <c r="C137" s="34" t="s">
        <v>332</v>
      </c>
      <c r="D137" s="71">
        <v>3308.01</v>
      </c>
      <c r="E137" s="58">
        <v>10000</v>
      </c>
      <c r="F137" s="71">
        <v>1150</v>
      </c>
      <c r="G137" s="71">
        <f>(F137/D137)*100</f>
        <v>34.76410288965269</v>
      </c>
      <c r="H137" s="71">
        <f t="shared" si="8"/>
        <v>11.5</v>
      </c>
    </row>
    <row r="138" spans="1:10" x14ac:dyDescent="0.2">
      <c r="A138" s="33">
        <v>31.43</v>
      </c>
      <c r="B138" s="33">
        <v>3</v>
      </c>
      <c r="C138" s="34" t="s">
        <v>250</v>
      </c>
      <c r="D138" s="71">
        <v>3308.01</v>
      </c>
      <c r="E138" s="58">
        <v>10000</v>
      </c>
      <c r="F138" s="71">
        <v>1150</v>
      </c>
      <c r="G138" s="71">
        <f t="shared" si="10"/>
        <v>34.76410288965269</v>
      </c>
      <c r="H138" s="71">
        <f t="shared" si="8"/>
        <v>11.5</v>
      </c>
    </row>
    <row r="139" spans="1:10" x14ac:dyDescent="0.2">
      <c r="A139" s="33">
        <v>31.43</v>
      </c>
      <c r="B139" s="33">
        <v>32</v>
      </c>
      <c r="C139" s="34" t="s">
        <v>245</v>
      </c>
      <c r="D139" s="71">
        <v>3308.01</v>
      </c>
      <c r="E139" s="58">
        <v>10000</v>
      </c>
      <c r="F139" s="71">
        <v>1150</v>
      </c>
      <c r="G139" s="71">
        <f t="shared" si="10"/>
        <v>34.76410288965269</v>
      </c>
      <c r="H139" s="71">
        <f t="shared" si="8"/>
        <v>11.5</v>
      </c>
    </row>
    <row r="140" spans="1:10" x14ac:dyDescent="0.2">
      <c r="A140" s="33">
        <v>31.43</v>
      </c>
      <c r="B140" s="33">
        <v>323</v>
      </c>
      <c r="C140" s="34" t="s">
        <v>288</v>
      </c>
      <c r="D140" s="58">
        <v>3308.01</v>
      </c>
      <c r="E140" s="58" t="s">
        <v>16</v>
      </c>
      <c r="F140" s="58">
        <v>1150</v>
      </c>
      <c r="G140" s="71">
        <f t="shared" si="10"/>
        <v>34.76410288965269</v>
      </c>
      <c r="H140" s="58" t="s">
        <v>16</v>
      </c>
    </row>
    <row r="141" spans="1:10" ht="30" customHeight="1" x14ac:dyDescent="0.2">
      <c r="A141" s="33">
        <v>31.43</v>
      </c>
      <c r="B141" s="33">
        <v>3232</v>
      </c>
      <c r="C141" s="34" t="s">
        <v>290</v>
      </c>
      <c r="D141" s="58">
        <v>3308.01</v>
      </c>
      <c r="E141" s="58" t="s">
        <v>16</v>
      </c>
      <c r="F141" s="58">
        <v>1150</v>
      </c>
      <c r="G141" s="71">
        <f t="shared" si="10"/>
        <v>34.76410288965269</v>
      </c>
      <c r="H141" s="58" t="s">
        <v>16</v>
      </c>
    </row>
    <row r="142" spans="1:10" ht="25.5" x14ac:dyDescent="0.2">
      <c r="A142" s="66">
        <v>31.43</v>
      </c>
      <c r="B142" s="66" t="s">
        <v>668</v>
      </c>
      <c r="C142" s="67" t="s">
        <v>677</v>
      </c>
      <c r="D142" s="68">
        <v>5280.86</v>
      </c>
      <c r="E142" s="68">
        <v>19000</v>
      </c>
      <c r="F142" s="68">
        <v>8580.24</v>
      </c>
      <c r="G142" s="57">
        <f t="shared" si="10"/>
        <v>162.47808122161922</v>
      </c>
      <c r="H142" s="57">
        <f t="shared" si="8"/>
        <v>45.159157894736843</v>
      </c>
    </row>
    <row r="143" spans="1:10" ht="45" customHeight="1" x14ac:dyDescent="0.2">
      <c r="A143" s="69"/>
      <c r="B143" s="70"/>
      <c r="C143" s="34" t="s">
        <v>332</v>
      </c>
      <c r="D143" s="71">
        <v>5280.86</v>
      </c>
      <c r="E143" s="58">
        <v>19000</v>
      </c>
      <c r="F143" s="71">
        <v>8580.24</v>
      </c>
      <c r="G143" s="71">
        <f t="shared" si="10"/>
        <v>162.47808122161922</v>
      </c>
      <c r="H143" s="71">
        <f t="shared" si="8"/>
        <v>45.159157894736843</v>
      </c>
    </row>
    <row r="144" spans="1:10" x14ac:dyDescent="0.2">
      <c r="A144" s="33">
        <v>31.43</v>
      </c>
      <c r="B144" s="33">
        <v>3</v>
      </c>
      <c r="C144" s="34" t="s">
        <v>250</v>
      </c>
      <c r="D144" s="71">
        <v>5280.86</v>
      </c>
      <c r="E144" s="58">
        <v>19000</v>
      </c>
      <c r="F144" s="71">
        <v>8580.24</v>
      </c>
      <c r="G144" s="71">
        <f t="shared" si="10"/>
        <v>162.47808122161922</v>
      </c>
      <c r="H144" s="71">
        <f t="shared" si="8"/>
        <v>45.159157894736843</v>
      </c>
    </row>
    <row r="145" spans="1:8" x14ac:dyDescent="0.2">
      <c r="A145" s="33">
        <v>31.43</v>
      </c>
      <c r="B145" s="33">
        <v>32</v>
      </c>
      <c r="C145" s="34" t="s">
        <v>245</v>
      </c>
      <c r="D145" s="71">
        <v>5280.86</v>
      </c>
      <c r="E145" s="58">
        <v>19000</v>
      </c>
      <c r="F145" s="71">
        <v>8580.24</v>
      </c>
      <c r="G145" s="71">
        <f t="shared" si="10"/>
        <v>162.47808122161922</v>
      </c>
      <c r="H145" s="71">
        <f t="shared" si="8"/>
        <v>45.159157894736843</v>
      </c>
    </row>
    <row r="146" spans="1:8" ht="25.5" x14ac:dyDescent="0.2">
      <c r="A146" s="33">
        <v>31.43</v>
      </c>
      <c r="B146" s="33">
        <v>322</v>
      </c>
      <c r="C146" s="34" t="s">
        <v>282</v>
      </c>
      <c r="D146" s="58">
        <v>3964.86</v>
      </c>
      <c r="E146" s="58" t="s">
        <v>16</v>
      </c>
      <c r="F146" s="58">
        <v>4098.24</v>
      </c>
      <c r="G146" s="71">
        <f t="shared" si="10"/>
        <v>103.36405320742723</v>
      </c>
      <c r="H146" s="58" t="s">
        <v>16</v>
      </c>
    </row>
    <row r="147" spans="1:8" x14ac:dyDescent="0.2">
      <c r="A147" s="33">
        <v>31.43</v>
      </c>
      <c r="B147" s="33">
        <v>3223</v>
      </c>
      <c r="C147" s="34" t="s">
        <v>333</v>
      </c>
      <c r="D147" s="58">
        <v>3964.86</v>
      </c>
      <c r="E147" s="58" t="s">
        <v>16</v>
      </c>
      <c r="F147" s="58">
        <v>4098.24</v>
      </c>
      <c r="G147" s="71">
        <f t="shared" si="10"/>
        <v>103.36405320742723</v>
      </c>
      <c r="H147" s="58" t="s">
        <v>16</v>
      </c>
    </row>
    <row r="148" spans="1:8" x14ac:dyDescent="0.2">
      <c r="A148" s="33">
        <v>31.43</v>
      </c>
      <c r="B148" s="33">
        <v>323</v>
      </c>
      <c r="C148" s="34" t="s">
        <v>288</v>
      </c>
      <c r="D148" s="58">
        <v>1316</v>
      </c>
      <c r="E148" s="58" t="s">
        <v>16</v>
      </c>
      <c r="F148" s="58">
        <v>4482</v>
      </c>
      <c r="G148" s="71">
        <f t="shared" si="10"/>
        <v>340.57750759878422</v>
      </c>
      <c r="H148" s="58" t="s">
        <v>16</v>
      </c>
    </row>
    <row r="149" spans="1:8" ht="30" customHeight="1" x14ac:dyDescent="0.2">
      <c r="A149" s="33">
        <v>31.43</v>
      </c>
      <c r="B149" s="33">
        <v>3232</v>
      </c>
      <c r="C149" s="34" t="s">
        <v>290</v>
      </c>
      <c r="D149" s="58">
        <v>1316</v>
      </c>
      <c r="E149" s="58" t="s">
        <v>16</v>
      </c>
      <c r="F149" s="58">
        <v>4482</v>
      </c>
      <c r="G149" s="71">
        <f>(F149/D149)*100</f>
        <v>340.57750759878422</v>
      </c>
      <c r="H149" s="58" t="s">
        <v>16</v>
      </c>
    </row>
    <row r="150" spans="1:8" ht="38.25" x14ac:dyDescent="0.2">
      <c r="A150" s="66">
        <v>31.43</v>
      </c>
      <c r="B150" s="66" t="s">
        <v>334</v>
      </c>
      <c r="C150" s="67" t="s">
        <v>335</v>
      </c>
      <c r="D150" s="68">
        <v>0</v>
      </c>
      <c r="E150" s="68">
        <v>2000</v>
      </c>
      <c r="F150" s="68">
        <v>0</v>
      </c>
      <c r="G150" s="57">
        <v>0</v>
      </c>
      <c r="H150" s="57">
        <f t="shared" si="8"/>
        <v>0</v>
      </c>
    </row>
    <row r="151" spans="1:8" ht="45" customHeight="1" x14ac:dyDescent="0.2">
      <c r="A151" s="73"/>
      <c r="B151" s="70"/>
      <c r="C151" s="34" t="s">
        <v>332</v>
      </c>
      <c r="D151" s="58">
        <v>0</v>
      </c>
      <c r="E151" s="58">
        <v>2000</v>
      </c>
      <c r="F151" s="58">
        <v>0</v>
      </c>
      <c r="G151" s="71">
        <v>0</v>
      </c>
      <c r="H151" s="71">
        <f t="shared" si="8"/>
        <v>0</v>
      </c>
    </row>
    <row r="152" spans="1:8" x14ac:dyDescent="0.2">
      <c r="A152" s="33">
        <v>31.43</v>
      </c>
      <c r="B152" s="33">
        <v>3</v>
      </c>
      <c r="C152" s="34" t="s">
        <v>250</v>
      </c>
      <c r="D152" s="58">
        <v>0</v>
      </c>
      <c r="E152" s="58">
        <v>2000</v>
      </c>
      <c r="F152" s="58">
        <v>0</v>
      </c>
      <c r="G152" s="71">
        <v>0</v>
      </c>
      <c r="H152" s="71">
        <f t="shared" ref="H152:H214" si="11">(F152/E152)*100</f>
        <v>0</v>
      </c>
    </row>
    <row r="153" spans="1:8" x14ac:dyDescent="0.2">
      <c r="A153" s="33">
        <v>31.43</v>
      </c>
      <c r="B153" s="33">
        <v>32</v>
      </c>
      <c r="C153" s="34" t="s">
        <v>245</v>
      </c>
      <c r="D153" s="58">
        <v>0</v>
      </c>
      <c r="E153" s="58">
        <v>2000</v>
      </c>
      <c r="F153" s="58">
        <v>0</v>
      </c>
      <c r="G153" s="71">
        <v>0</v>
      </c>
      <c r="H153" s="71">
        <f t="shared" si="11"/>
        <v>0</v>
      </c>
    </row>
    <row r="154" spans="1:8" x14ac:dyDescent="0.2">
      <c r="A154" s="33">
        <v>31.43</v>
      </c>
      <c r="B154" s="33">
        <v>323</v>
      </c>
      <c r="C154" s="34" t="s">
        <v>288</v>
      </c>
      <c r="D154" s="58">
        <v>0</v>
      </c>
      <c r="E154" s="58" t="s">
        <v>16</v>
      </c>
      <c r="F154" s="58">
        <v>0</v>
      </c>
      <c r="G154" s="71">
        <v>0</v>
      </c>
      <c r="H154" s="58" t="s">
        <v>16</v>
      </c>
    </row>
    <row r="155" spans="1:8" ht="30" customHeight="1" x14ac:dyDescent="0.2">
      <c r="A155" s="33">
        <v>31.43</v>
      </c>
      <c r="B155" s="33">
        <v>3232</v>
      </c>
      <c r="C155" s="34" t="s">
        <v>290</v>
      </c>
      <c r="D155" s="58">
        <v>0</v>
      </c>
      <c r="E155" s="58" t="s">
        <v>16</v>
      </c>
      <c r="F155" s="58">
        <v>0</v>
      </c>
      <c r="G155" s="71">
        <v>0</v>
      </c>
      <c r="H155" s="58" t="s">
        <v>16</v>
      </c>
    </row>
    <row r="156" spans="1:8" ht="38.25" x14ac:dyDescent="0.2">
      <c r="A156" s="66">
        <v>11</v>
      </c>
      <c r="B156" s="66" t="s">
        <v>336</v>
      </c>
      <c r="C156" s="67" t="s">
        <v>337</v>
      </c>
      <c r="D156" s="68">
        <v>0</v>
      </c>
      <c r="E156" s="68">
        <v>2000</v>
      </c>
      <c r="F156" s="68">
        <v>0</v>
      </c>
      <c r="G156" s="57">
        <v>0</v>
      </c>
      <c r="H156" s="57">
        <f t="shared" si="11"/>
        <v>0</v>
      </c>
    </row>
    <row r="157" spans="1:8" ht="45" customHeight="1" x14ac:dyDescent="0.2">
      <c r="A157" s="33"/>
      <c r="B157" s="33"/>
      <c r="C157" s="34" t="s">
        <v>332</v>
      </c>
      <c r="D157" s="58">
        <v>0</v>
      </c>
      <c r="E157" s="58">
        <v>2000</v>
      </c>
      <c r="F157" s="58">
        <v>0</v>
      </c>
      <c r="G157" s="71">
        <v>0</v>
      </c>
      <c r="H157" s="71">
        <f t="shared" si="11"/>
        <v>0</v>
      </c>
    </row>
    <row r="158" spans="1:8" x14ac:dyDescent="0.2">
      <c r="A158" s="33">
        <v>11</v>
      </c>
      <c r="B158" s="33">
        <v>3</v>
      </c>
      <c r="C158" s="34" t="s">
        <v>250</v>
      </c>
      <c r="D158" s="58">
        <v>0</v>
      </c>
      <c r="E158" s="58">
        <v>2000</v>
      </c>
      <c r="F158" s="58">
        <v>0</v>
      </c>
      <c r="G158" s="71">
        <v>0</v>
      </c>
      <c r="H158" s="71">
        <f t="shared" si="11"/>
        <v>0</v>
      </c>
    </row>
    <row r="159" spans="1:8" x14ac:dyDescent="0.2">
      <c r="A159" s="33">
        <v>11</v>
      </c>
      <c r="B159" s="33">
        <v>32</v>
      </c>
      <c r="C159" s="34" t="s">
        <v>245</v>
      </c>
      <c r="D159" s="58">
        <v>0</v>
      </c>
      <c r="E159" s="58">
        <v>2000</v>
      </c>
      <c r="F159" s="58">
        <v>0</v>
      </c>
      <c r="G159" s="71">
        <v>0</v>
      </c>
      <c r="H159" s="71">
        <f t="shared" si="11"/>
        <v>0</v>
      </c>
    </row>
    <row r="160" spans="1:8" x14ac:dyDescent="0.2">
      <c r="A160" s="33">
        <v>11</v>
      </c>
      <c r="B160" s="33">
        <v>323</v>
      </c>
      <c r="C160" s="34" t="s">
        <v>288</v>
      </c>
      <c r="D160" s="58">
        <v>0</v>
      </c>
      <c r="E160" s="58" t="s">
        <v>16</v>
      </c>
      <c r="F160" s="58">
        <v>0</v>
      </c>
      <c r="G160" s="71">
        <v>0</v>
      </c>
      <c r="H160" s="58" t="s">
        <v>16</v>
      </c>
    </row>
    <row r="161" spans="1:8" ht="30" customHeight="1" x14ac:dyDescent="0.2">
      <c r="A161" s="33">
        <v>11</v>
      </c>
      <c r="B161" s="33">
        <v>3232</v>
      </c>
      <c r="C161" s="34" t="s">
        <v>290</v>
      </c>
      <c r="D161" s="58">
        <v>0</v>
      </c>
      <c r="E161" s="58" t="s">
        <v>16</v>
      </c>
      <c r="F161" s="58">
        <v>0</v>
      </c>
      <c r="G161" s="71">
        <v>0</v>
      </c>
      <c r="H161" s="58" t="s">
        <v>16</v>
      </c>
    </row>
    <row r="162" spans="1:8" ht="38.25" x14ac:dyDescent="0.2">
      <c r="A162" s="66">
        <v>31.43</v>
      </c>
      <c r="B162" s="66" t="s">
        <v>338</v>
      </c>
      <c r="C162" s="67" t="s">
        <v>339</v>
      </c>
      <c r="D162" s="68">
        <v>0</v>
      </c>
      <c r="E162" s="68">
        <v>15000</v>
      </c>
      <c r="F162" s="68">
        <v>0</v>
      </c>
      <c r="G162" s="57">
        <v>0</v>
      </c>
      <c r="H162" s="57">
        <f t="shared" si="11"/>
        <v>0</v>
      </c>
    </row>
    <row r="163" spans="1:8" ht="45" customHeight="1" x14ac:dyDescent="0.2">
      <c r="A163" s="70"/>
      <c r="B163" s="70"/>
      <c r="C163" s="34" t="s">
        <v>332</v>
      </c>
      <c r="D163" s="58">
        <v>0</v>
      </c>
      <c r="E163" s="58">
        <v>15000</v>
      </c>
      <c r="F163" s="58">
        <v>0</v>
      </c>
      <c r="G163" s="71">
        <v>0</v>
      </c>
      <c r="H163" s="71">
        <f t="shared" si="11"/>
        <v>0</v>
      </c>
    </row>
    <row r="164" spans="1:8" x14ac:dyDescent="0.2">
      <c r="A164" s="33">
        <v>31.43</v>
      </c>
      <c r="B164" s="33">
        <v>3</v>
      </c>
      <c r="C164" s="34" t="s">
        <v>250</v>
      </c>
      <c r="D164" s="58">
        <v>0</v>
      </c>
      <c r="E164" s="58">
        <v>15000</v>
      </c>
      <c r="F164" s="58">
        <v>0</v>
      </c>
      <c r="G164" s="71">
        <v>0</v>
      </c>
      <c r="H164" s="71">
        <f t="shared" si="11"/>
        <v>0</v>
      </c>
    </row>
    <row r="165" spans="1:8" x14ac:dyDescent="0.2">
      <c r="A165" s="33">
        <v>31.43</v>
      </c>
      <c r="B165" s="33">
        <v>32</v>
      </c>
      <c r="C165" s="34" t="s">
        <v>245</v>
      </c>
      <c r="D165" s="58">
        <v>0</v>
      </c>
      <c r="E165" s="58">
        <v>15000</v>
      </c>
      <c r="F165" s="58">
        <v>0</v>
      </c>
      <c r="G165" s="71">
        <v>0</v>
      </c>
      <c r="H165" s="71">
        <f t="shared" si="11"/>
        <v>0</v>
      </c>
    </row>
    <row r="166" spans="1:8" x14ac:dyDescent="0.2">
      <c r="A166" s="33">
        <v>31.43</v>
      </c>
      <c r="B166" s="33">
        <v>323</v>
      </c>
      <c r="C166" s="34" t="s">
        <v>288</v>
      </c>
      <c r="D166" s="58">
        <v>0</v>
      </c>
      <c r="E166" s="58" t="s">
        <v>16</v>
      </c>
      <c r="F166" s="58">
        <v>0</v>
      </c>
      <c r="G166" s="71">
        <v>0</v>
      </c>
      <c r="H166" s="58" t="s">
        <v>16</v>
      </c>
    </row>
    <row r="167" spans="1:8" ht="30" customHeight="1" x14ac:dyDescent="0.2">
      <c r="A167" s="33">
        <v>31.43</v>
      </c>
      <c r="B167" s="33">
        <v>3232</v>
      </c>
      <c r="C167" s="34" t="s">
        <v>290</v>
      </c>
      <c r="D167" s="58">
        <v>0</v>
      </c>
      <c r="E167" s="58" t="s">
        <v>16</v>
      </c>
      <c r="F167" s="58">
        <v>0</v>
      </c>
      <c r="G167" s="71">
        <v>0</v>
      </c>
      <c r="H167" s="58" t="s">
        <v>16</v>
      </c>
    </row>
    <row r="168" spans="1:8" ht="38.25" x14ac:dyDescent="0.2">
      <c r="A168" s="66">
        <v>31.43</v>
      </c>
      <c r="B168" s="66" t="s">
        <v>340</v>
      </c>
      <c r="C168" s="67" t="s">
        <v>341</v>
      </c>
      <c r="D168" s="68">
        <v>0</v>
      </c>
      <c r="E168" s="68">
        <v>12000</v>
      </c>
      <c r="F168" s="68">
        <v>0</v>
      </c>
      <c r="G168" s="57">
        <v>0</v>
      </c>
      <c r="H168" s="57">
        <f t="shared" si="11"/>
        <v>0</v>
      </c>
    </row>
    <row r="169" spans="1:8" ht="45" customHeight="1" x14ac:dyDescent="0.2">
      <c r="A169" s="69"/>
      <c r="B169" s="70"/>
      <c r="C169" s="34" t="s">
        <v>332</v>
      </c>
      <c r="D169" s="58">
        <v>0</v>
      </c>
      <c r="E169" s="58">
        <v>12000</v>
      </c>
      <c r="F169" s="58">
        <v>0</v>
      </c>
      <c r="G169" s="71">
        <v>0</v>
      </c>
      <c r="H169" s="71">
        <f t="shared" si="11"/>
        <v>0</v>
      </c>
    </row>
    <row r="170" spans="1:8" x14ac:dyDescent="0.2">
      <c r="A170" s="33">
        <v>31.43</v>
      </c>
      <c r="B170" s="33">
        <v>3</v>
      </c>
      <c r="C170" s="34" t="s">
        <v>250</v>
      </c>
      <c r="D170" s="58">
        <v>0</v>
      </c>
      <c r="E170" s="58">
        <v>12000</v>
      </c>
      <c r="F170" s="58">
        <v>0</v>
      </c>
      <c r="G170" s="71">
        <v>0</v>
      </c>
      <c r="H170" s="71">
        <f t="shared" si="11"/>
        <v>0</v>
      </c>
    </row>
    <row r="171" spans="1:8" x14ac:dyDescent="0.2">
      <c r="A171" s="33">
        <v>31.43</v>
      </c>
      <c r="B171" s="33">
        <v>32</v>
      </c>
      <c r="C171" s="34" t="s">
        <v>245</v>
      </c>
      <c r="D171" s="58">
        <v>0</v>
      </c>
      <c r="E171" s="58">
        <v>12000</v>
      </c>
      <c r="F171" s="58">
        <v>0</v>
      </c>
      <c r="G171" s="71">
        <v>0</v>
      </c>
      <c r="H171" s="71">
        <f t="shared" si="11"/>
        <v>0</v>
      </c>
    </row>
    <row r="172" spans="1:8" x14ac:dyDescent="0.2">
      <c r="A172" s="33">
        <v>31.43</v>
      </c>
      <c r="B172" s="33">
        <v>323</v>
      </c>
      <c r="C172" s="34" t="s">
        <v>288</v>
      </c>
      <c r="D172" s="58">
        <v>0</v>
      </c>
      <c r="E172" s="58" t="s">
        <v>16</v>
      </c>
      <c r="F172" s="58">
        <v>0</v>
      </c>
      <c r="G172" s="71">
        <v>0</v>
      </c>
      <c r="H172" s="58" t="s">
        <v>16</v>
      </c>
    </row>
    <row r="173" spans="1:8" ht="30" customHeight="1" x14ac:dyDescent="0.2">
      <c r="A173" s="33">
        <v>31.43</v>
      </c>
      <c r="B173" s="33">
        <v>3232</v>
      </c>
      <c r="C173" s="34" t="s">
        <v>290</v>
      </c>
      <c r="D173" s="58">
        <v>0</v>
      </c>
      <c r="E173" s="58" t="s">
        <v>16</v>
      </c>
      <c r="F173" s="58">
        <v>0</v>
      </c>
      <c r="G173" s="71">
        <v>0</v>
      </c>
      <c r="H173" s="58" t="s">
        <v>16</v>
      </c>
    </row>
    <row r="174" spans="1:8" ht="38.25" x14ac:dyDescent="0.2">
      <c r="A174" s="66">
        <v>31.43</v>
      </c>
      <c r="B174" s="66" t="s">
        <v>342</v>
      </c>
      <c r="C174" s="67" t="s">
        <v>343</v>
      </c>
      <c r="D174" s="68">
        <v>0</v>
      </c>
      <c r="E174" s="68">
        <v>2000</v>
      </c>
      <c r="F174" s="68">
        <v>0</v>
      </c>
      <c r="G174" s="57">
        <v>0</v>
      </c>
      <c r="H174" s="57">
        <f t="shared" si="11"/>
        <v>0</v>
      </c>
    </row>
    <row r="175" spans="1:8" ht="45" customHeight="1" x14ac:dyDescent="0.2">
      <c r="A175" s="69"/>
      <c r="B175" s="70"/>
      <c r="C175" s="34" t="s">
        <v>344</v>
      </c>
      <c r="D175" s="58">
        <v>0</v>
      </c>
      <c r="E175" s="58">
        <v>2000</v>
      </c>
      <c r="F175" s="58">
        <v>0</v>
      </c>
      <c r="G175" s="71">
        <v>0</v>
      </c>
      <c r="H175" s="71">
        <f t="shared" si="11"/>
        <v>0</v>
      </c>
    </row>
    <row r="176" spans="1:8" x14ac:dyDescent="0.2">
      <c r="A176" s="33">
        <v>31.43</v>
      </c>
      <c r="B176" s="33">
        <v>3</v>
      </c>
      <c r="C176" s="34" t="s">
        <v>250</v>
      </c>
      <c r="D176" s="58">
        <v>0</v>
      </c>
      <c r="E176" s="58">
        <v>2000</v>
      </c>
      <c r="F176" s="58">
        <v>0</v>
      </c>
      <c r="G176" s="71">
        <v>0</v>
      </c>
      <c r="H176" s="71">
        <f t="shared" si="11"/>
        <v>0</v>
      </c>
    </row>
    <row r="177" spans="1:8" x14ac:dyDescent="0.2">
      <c r="A177" s="33">
        <v>31.43</v>
      </c>
      <c r="B177" s="33">
        <v>32</v>
      </c>
      <c r="C177" s="34" t="s">
        <v>245</v>
      </c>
      <c r="D177" s="58">
        <v>0</v>
      </c>
      <c r="E177" s="58">
        <v>2000</v>
      </c>
      <c r="F177" s="58">
        <v>0</v>
      </c>
      <c r="G177" s="71">
        <v>0</v>
      </c>
      <c r="H177" s="71">
        <f t="shared" si="11"/>
        <v>0</v>
      </c>
    </row>
    <row r="178" spans="1:8" x14ac:dyDescent="0.2">
      <c r="A178" s="33">
        <v>31.43</v>
      </c>
      <c r="B178" s="33">
        <v>323</v>
      </c>
      <c r="C178" s="34" t="s">
        <v>288</v>
      </c>
      <c r="D178" s="58">
        <v>0</v>
      </c>
      <c r="E178" s="58" t="s">
        <v>16</v>
      </c>
      <c r="F178" s="58">
        <v>0</v>
      </c>
      <c r="G178" s="71">
        <v>0</v>
      </c>
      <c r="H178" s="58" t="s">
        <v>16</v>
      </c>
    </row>
    <row r="179" spans="1:8" ht="30" customHeight="1" x14ac:dyDescent="0.2">
      <c r="A179" s="33">
        <v>31.43</v>
      </c>
      <c r="B179" s="33">
        <v>3232</v>
      </c>
      <c r="C179" s="34" t="s">
        <v>290</v>
      </c>
      <c r="D179" s="58">
        <v>0</v>
      </c>
      <c r="E179" s="58" t="s">
        <v>16</v>
      </c>
      <c r="F179" s="58">
        <v>0</v>
      </c>
      <c r="G179" s="71">
        <v>0</v>
      </c>
      <c r="H179" s="58" t="s">
        <v>16</v>
      </c>
    </row>
    <row r="180" spans="1:8" ht="25.5" x14ac:dyDescent="0.2">
      <c r="A180" s="66">
        <v>11</v>
      </c>
      <c r="B180" s="66" t="s">
        <v>345</v>
      </c>
      <c r="C180" s="35" t="s">
        <v>577</v>
      </c>
      <c r="D180" s="68">
        <v>20976.21</v>
      </c>
      <c r="E180" s="68">
        <v>55000</v>
      </c>
      <c r="F180" s="68">
        <v>22610.14</v>
      </c>
      <c r="G180" s="68">
        <f t="shared" ref="G180:G185" si="12">(F180/D180)*100</f>
        <v>107.78944337418437</v>
      </c>
      <c r="H180" s="57">
        <f t="shared" si="11"/>
        <v>41.109345454545455</v>
      </c>
    </row>
    <row r="181" spans="1:8" ht="30" customHeight="1" x14ac:dyDescent="0.2">
      <c r="A181" s="74"/>
      <c r="B181" s="75"/>
      <c r="C181" s="34" t="s">
        <v>346</v>
      </c>
      <c r="D181" s="71">
        <v>20976.21</v>
      </c>
      <c r="E181" s="72">
        <v>55000</v>
      </c>
      <c r="F181" s="71">
        <v>22610.14</v>
      </c>
      <c r="G181" s="72">
        <f t="shared" si="12"/>
        <v>107.78944337418437</v>
      </c>
      <c r="H181" s="71">
        <f t="shared" si="11"/>
        <v>41.109345454545455</v>
      </c>
    </row>
    <row r="182" spans="1:8" x14ac:dyDescent="0.2">
      <c r="A182" s="33">
        <v>11</v>
      </c>
      <c r="B182" s="33">
        <v>3</v>
      </c>
      <c r="C182" s="34" t="s">
        <v>250</v>
      </c>
      <c r="D182" s="71">
        <v>20976.21</v>
      </c>
      <c r="E182" s="72">
        <v>55000</v>
      </c>
      <c r="F182" s="71">
        <v>22610.14</v>
      </c>
      <c r="G182" s="72">
        <f t="shared" si="12"/>
        <v>107.78944337418437</v>
      </c>
      <c r="H182" s="71">
        <f t="shared" si="11"/>
        <v>41.109345454545455</v>
      </c>
    </row>
    <row r="183" spans="1:8" x14ac:dyDescent="0.2">
      <c r="A183" s="33">
        <v>11</v>
      </c>
      <c r="B183" s="33">
        <v>32</v>
      </c>
      <c r="C183" s="34" t="s">
        <v>245</v>
      </c>
      <c r="D183" s="71">
        <v>20976.21</v>
      </c>
      <c r="E183" s="72">
        <v>55000</v>
      </c>
      <c r="F183" s="71">
        <v>22610.14</v>
      </c>
      <c r="G183" s="72">
        <f t="shared" si="12"/>
        <v>107.78944337418437</v>
      </c>
      <c r="H183" s="71">
        <f t="shared" si="11"/>
        <v>41.109345454545455</v>
      </c>
    </row>
    <row r="184" spans="1:8" ht="25.5" x14ac:dyDescent="0.2">
      <c r="A184" s="33">
        <v>11</v>
      </c>
      <c r="B184" s="33">
        <v>322</v>
      </c>
      <c r="C184" s="34" t="s">
        <v>282</v>
      </c>
      <c r="D184" s="71">
        <v>20976.21</v>
      </c>
      <c r="E184" s="58" t="s">
        <v>16</v>
      </c>
      <c r="F184" s="71">
        <v>22610.14</v>
      </c>
      <c r="G184" s="72">
        <f t="shared" si="12"/>
        <v>107.78944337418437</v>
      </c>
      <c r="H184" s="58" t="s">
        <v>16</v>
      </c>
    </row>
    <row r="185" spans="1:8" x14ac:dyDescent="0.2">
      <c r="A185" s="33">
        <v>11</v>
      </c>
      <c r="B185" s="33">
        <v>3223</v>
      </c>
      <c r="C185" s="34" t="s">
        <v>347</v>
      </c>
      <c r="D185" s="58">
        <v>20976.21</v>
      </c>
      <c r="E185" s="58" t="s">
        <v>16</v>
      </c>
      <c r="F185" s="71">
        <v>22610.14</v>
      </c>
      <c r="G185" s="72">
        <f t="shared" si="12"/>
        <v>107.78944337418437</v>
      </c>
      <c r="H185" s="58" t="s">
        <v>16</v>
      </c>
    </row>
    <row r="186" spans="1:8" ht="25.5" x14ac:dyDescent="0.2">
      <c r="A186" s="66">
        <v>11</v>
      </c>
      <c r="B186" s="66" t="s">
        <v>348</v>
      </c>
      <c r="C186" s="67" t="s">
        <v>349</v>
      </c>
      <c r="D186" s="68">
        <v>1908.74</v>
      </c>
      <c r="E186" s="68">
        <v>4000</v>
      </c>
      <c r="F186" s="68">
        <v>776.72</v>
      </c>
      <c r="G186" s="68">
        <f t="shared" ref="G186" si="13">(F186/D186)*100</f>
        <v>40.692813059924347</v>
      </c>
      <c r="H186" s="57">
        <f t="shared" si="11"/>
        <v>19.418000000000003</v>
      </c>
    </row>
    <row r="187" spans="1:8" ht="45" customHeight="1" x14ac:dyDescent="0.2">
      <c r="A187" s="69"/>
      <c r="B187" s="70"/>
      <c r="C187" s="34" t="s">
        <v>332</v>
      </c>
      <c r="D187" s="71">
        <v>1908.74</v>
      </c>
      <c r="E187" s="58">
        <v>4000</v>
      </c>
      <c r="F187" s="71">
        <v>776.72</v>
      </c>
      <c r="G187" s="71">
        <f>(F187/D187)*100</f>
        <v>40.692813059924347</v>
      </c>
      <c r="H187" s="71">
        <f t="shared" si="11"/>
        <v>19.418000000000003</v>
      </c>
    </row>
    <row r="188" spans="1:8" x14ac:dyDescent="0.2">
      <c r="A188" s="33">
        <v>11</v>
      </c>
      <c r="B188" s="33">
        <v>3</v>
      </c>
      <c r="C188" s="34" t="s">
        <v>250</v>
      </c>
      <c r="D188" s="71">
        <v>1908.74</v>
      </c>
      <c r="E188" s="58">
        <v>4000</v>
      </c>
      <c r="F188" s="71">
        <v>776.72</v>
      </c>
      <c r="G188" s="71">
        <f t="shared" ref="G188:G251" si="14">(F188/D188)*100</f>
        <v>40.692813059924347</v>
      </c>
      <c r="H188" s="71">
        <f t="shared" si="11"/>
        <v>19.418000000000003</v>
      </c>
    </row>
    <row r="189" spans="1:8" x14ac:dyDescent="0.2">
      <c r="A189" s="33">
        <v>11</v>
      </c>
      <c r="B189" s="33">
        <v>32</v>
      </c>
      <c r="C189" s="34" t="s">
        <v>245</v>
      </c>
      <c r="D189" s="71">
        <v>1908.74</v>
      </c>
      <c r="E189" s="58">
        <v>4000</v>
      </c>
      <c r="F189" s="71">
        <v>776.72</v>
      </c>
      <c r="G189" s="71">
        <f t="shared" si="14"/>
        <v>40.692813059924347</v>
      </c>
      <c r="H189" s="71">
        <f t="shared" si="11"/>
        <v>19.418000000000003</v>
      </c>
    </row>
    <row r="190" spans="1:8" x14ac:dyDescent="0.2">
      <c r="A190" s="33">
        <v>11</v>
      </c>
      <c r="B190" s="33">
        <v>323</v>
      </c>
      <c r="C190" s="34" t="s">
        <v>288</v>
      </c>
      <c r="D190" s="71">
        <v>1908.74</v>
      </c>
      <c r="E190" s="58" t="s">
        <v>16</v>
      </c>
      <c r="F190" s="71">
        <v>776.72</v>
      </c>
      <c r="G190" s="71">
        <f t="shared" si="14"/>
        <v>40.692813059924347</v>
      </c>
      <c r="H190" s="58" t="s">
        <v>16</v>
      </c>
    </row>
    <row r="191" spans="1:8" x14ac:dyDescent="0.2">
      <c r="A191" s="33">
        <v>11</v>
      </c>
      <c r="B191" s="33">
        <v>3234</v>
      </c>
      <c r="C191" s="34" t="s">
        <v>292</v>
      </c>
      <c r="D191" s="58">
        <v>1908.74</v>
      </c>
      <c r="E191" s="58" t="s">
        <v>16</v>
      </c>
      <c r="F191" s="71">
        <v>776.72</v>
      </c>
      <c r="G191" s="71">
        <f t="shared" si="14"/>
        <v>40.692813059924347</v>
      </c>
      <c r="H191" s="58" t="s">
        <v>16</v>
      </c>
    </row>
    <row r="192" spans="1:8" ht="25.5" x14ac:dyDescent="0.2">
      <c r="A192" s="66">
        <v>71</v>
      </c>
      <c r="B192" s="66" t="s">
        <v>350</v>
      </c>
      <c r="C192" s="67" t="s">
        <v>351</v>
      </c>
      <c r="D192" s="68">
        <v>0</v>
      </c>
      <c r="E192" s="68">
        <v>10000</v>
      </c>
      <c r="F192" s="68">
        <v>625.5</v>
      </c>
      <c r="G192" s="57">
        <v>0</v>
      </c>
      <c r="H192" s="57">
        <f t="shared" si="11"/>
        <v>6.254999999999999</v>
      </c>
    </row>
    <row r="193" spans="1:8" ht="45" customHeight="1" x14ac:dyDescent="0.2">
      <c r="A193" s="69"/>
      <c r="B193" s="70"/>
      <c r="C193" s="34" t="s">
        <v>332</v>
      </c>
      <c r="D193" s="58">
        <v>0</v>
      </c>
      <c r="E193" s="58">
        <v>10000</v>
      </c>
      <c r="F193" s="58">
        <v>625.5</v>
      </c>
      <c r="G193" s="71">
        <v>0</v>
      </c>
      <c r="H193" s="71">
        <f t="shared" si="11"/>
        <v>6.254999999999999</v>
      </c>
    </row>
    <row r="194" spans="1:8" ht="25.5" x14ac:dyDescent="0.2">
      <c r="A194" s="33">
        <v>71</v>
      </c>
      <c r="B194" s="33">
        <v>4</v>
      </c>
      <c r="C194" s="34" t="s">
        <v>317</v>
      </c>
      <c r="D194" s="58">
        <v>0</v>
      </c>
      <c r="E194" s="58">
        <v>10000</v>
      </c>
      <c r="F194" s="58">
        <v>625.5</v>
      </c>
      <c r="G194" s="71">
        <v>0</v>
      </c>
      <c r="H194" s="71">
        <f t="shared" si="11"/>
        <v>6.254999999999999</v>
      </c>
    </row>
    <row r="195" spans="1:8" ht="38.25" x14ac:dyDescent="0.2">
      <c r="A195" s="33">
        <v>71</v>
      </c>
      <c r="B195" s="33">
        <v>42</v>
      </c>
      <c r="C195" s="34" t="s">
        <v>319</v>
      </c>
      <c r="D195" s="58">
        <v>0</v>
      </c>
      <c r="E195" s="58">
        <v>10000</v>
      </c>
      <c r="F195" s="58">
        <v>625.5</v>
      </c>
      <c r="G195" s="71">
        <v>0</v>
      </c>
      <c r="H195" s="71">
        <f t="shared" si="11"/>
        <v>6.254999999999999</v>
      </c>
    </row>
    <row r="196" spans="1:8" x14ac:dyDescent="0.2">
      <c r="A196" s="33">
        <v>71</v>
      </c>
      <c r="B196" s="33">
        <v>422</v>
      </c>
      <c r="C196" s="34" t="s">
        <v>322</v>
      </c>
      <c r="D196" s="58">
        <v>0</v>
      </c>
      <c r="E196" s="58" t="s">
        <v>16</v>
      </c>
      <c r="F196" s="58">
        <v>625.5</v>
      </c>
      <c r="G196" s="71">
        <v>0</v>
      </c>
      <c r="H196" s="71" t="s">
        <v>16</v>
      </c>
    </row>
    <row r="197" spans="1:8" ht="30" customHeight="1" x14ac:dyDescent="0.2">
      <c r="A197" s="33">
        <v>71</v>
      </c>
      <c r="B197" s="33">
        <v>4227</v>
      </c>
      <c r="C197" s="34" t="s">
        <v>327</v>
      </c>
      <c r="D197" s="58">
        <v>0</v>
      </c>
      <c r="E197" s="58" t="s">
        <v>16</v>
      </c>
      <c r="F197" s="58">
        <v>625.5</v>
      </c>
      <c r="G197" s="71">
        <v>0</v>
      </c>
      <c r="H197" s="71" t="s">
        <v>16</v>
      </c>
    </row>
    <row r="198" spans="1:8" ht="28.5" customHeight="1" x14ac:dyDescent="0.2">
      <c r="A198" s="62">
        <v>11.31</v>
      </c>
      <c r="B198" s="62" t="s">
        <v>352</v>
      </c>
      <c r="C198" s="63" t="s">
        <v>353</v>
      </c>
      <c r="D198" s="64">
        <v>12187.45</v>
      </c>
      <c r="E198" s="64">
        <v>54000</v>
      </c>
      <c r="F198" s="64">
        <f>F199+F205+F211+F217+F223</f>
        <v>10324.68</v>
      </c>
      <c r="G198" s="65">
        <f t="shared" si="14"/>
        <v>84.715670628392317</v>
      </c>
      <c r="H198" s="65">
        <f t="shared" si="11"/>
        <v>19.119777777777777</v>
      </c>
    </row>
    <row r="199" spans="1:8" ht="25.5" x14ac:dyDescent="0.2">
      <c r="A199" s="66">
        <v>31</v>
      </c>
      <c r="B199" s="66" t="s">
        <v>354</v>
      </c>
      <c r="C199" s="67" t="s">
        <v>355</v>
      </c>
      <c r="D199" s="68">
        <v>5942.28</v>
      </c>
      <c r="E199" s="68">
        <v>20000</v>
      </c>
      <c r="F199" s="68">
        <v>3702.62</v>
      </c>
      <c r="G199" s="57">
        <f t="shared" si="14"/>
        <v>62.309753158720227</v>
      </c>
      <c r="H199" s="57">
        <f t="shared" si="11"/>
        <v>18.513099999999998</v>
      </c>
    </row>
    <row r="200" spans="1:8" ht="30" customHeight="1" x14ac:dyDescent="0.2">
      <c r="A200" s="69"/>
      <c r="B200" s="70"/>
      <c r="C200" s="34" t="s">
        <v>356</v>
      </c>
      <c r="D200" s="71">
        <v>5942.28</v>
      </c>
      <c r="E200" s="58">
        <v>20000</v>
      </c>
      <c r="F200" s="71">
        <v>3702.62</v>
      </c>
      <c r="G200" s="71">
        <f t="shared" si="14"/>
        <v>62.309753158720227</v>
      </c>
      <c r="H200" s="71">
        <f t="shared" si="11"/>
        <v>18.513099999999998</v>
      </c>
    </row>
    <row r="201" spans="1:8" x14ac:dyDescent="0.2">
      <c r="A201" s="33">
        <v>31</v>
      </c>
      <c r="B201" s="33">
        <v>3</v>
      </c>
      <c r="C201" s="34" t="s">
        <v>250</v>
      </c>
      <c r="D201" s="71">
        <v>5942.28</v>
      </c>
      <c r="E201" s="58">
        <v>20000</v>
      </c>
      <c r="F201" s="71">
        <v>3702.62</v>
      </c>
      <c r="G201" s="71">
        <f t="shared" si="14"/>
        <v>62.309753158720227</v>
      </c>
      <c r="H201" s="71">
        <f t="shared" si="11"/>
        <v>18.513099999999998</v>
      </c>
    </row>
    <row r="202" spans="1:8" x14ac:dyDescent="0.2">
      <c r="A202" s="33">
        <v>31</v>
      </c>
      <c r="B202" s="33">
        <v>32</v>
      </c>
      <c r="C202" s="34" t="s">
        <v>245</v>
      </c>
      <c r="D202" s="71">
        <v>5942.28</v>
      </c>
      <c r="E202" s="58">
        <v>20000</v>
      </c>
      <c r="F202" s="71">
        <v>3702.62</v>
      </c>
      <c r="G202" s="71">
        <f t="shared" si="14"/>
        <v>62.309753158720227</v>
      </c>
      <c r="H202" s="71">
        <f t="shared" si="11"/>
        <v>18.513099999999998</v>
      </c>
    </row>
    <row r="203" spans="1:8" x14ac:dyDescent="0.2">
      <c r="A203" s="33">
        <v>31</v>
      </c>
      <c r="B203" s="33">
        <v>323</v>
      </c>
      <c r="C203" s="34" t="s">
        <v>288</v>
      </c>
      <c r="D203" s="71">
        <v>5942.28</v>
      </c>
      <c r="E203" s="58" t="s">
        <v>16</v>
      </c>
      <c r="F203" s="71">
        <v>3702.62</v>
      </c>
      <c r="G203" s="71">
        <f t="shared" si="14"/>
        <v>62.309753158720227</v>
      </c>
      <c r="H203" s="58" t="s">
        <v>16</v>
      </c>
    </row>
    <row r="204" spans="1:8" x14ac:dyDescent="0.2">
      <c r="A204" s="33">
        <v>31</v>
      </c>
      <c r="B204" s="33">
        <v>3234</v>
      </c>
      <c r="C204" s="34" t="s">
        <v>292</v>
      </c>
      <c r="D204" s="58">
        <v>5942.28</v>
      </c>
      <c r="E204" s="58" t="s">
        <v>16</v>
      </c>
      <c r="F204" s="71">
        <v>3702.62</v>
      </c>
      <c r="G204" s="71">
        <f t="shared" si="14"/>
        <v>62.309753158720227</v>
      </c>
      <c r="H204" s="58" t="s">
        <v>16</v>
      </c>
    </row>
    <row r="205" spans="1:8" ht="38.25" x14ac:dyDescent="0.2">
      <c r="A205" s="66">
        <v>31</v>
      </c>
      <c r="B205" s="66" t="s">
        <v>357</v>
      </c>
      <c r="C205" s="67" t="s">
        <v>358</v>
      </c>
      <c r="D205" s="68">
        <v>0</v>
      </c>
      <c r="E205" s="68">
        <v>5000</v>
      </c>
      <c r="F205" s="68">
        <v>900</v>
      </c>
      <c r="G205" s="57">
        <v>0</v>
      </c>
      <c r="H205" s="57">
        <f t="shared" si="11"/>
        <v>18</v>
      </c>
    </row>
    <row r="206" spans="1:8" ht="30" customHeight="1" x14ac:dyDescent="0.2">
      <c r="A206" s="69"/>
      <c r="B206" s="70"/>
      <c r="C206" s="34" t="s">
        <v>356</v>
      </c>
      <c r="D206" s="58">
        <v>0</v>
      </c>
      <c r="E206" s="58">
        <v>5000</v>
      </c>
      <c r="F206" s="58">
        <v>900</v>
      </c>
      <c r="G206" s="71">
        <v>0</v>
      </c>
      <c r="H206" s="71">
        <f t="shared" si="11"/>
        <v>18</v>
      </c>
    </row>
    <row r="207" spans="1:8" x14ac:dyDescent="0.2">
      <c r="A207" s="33">
        <v>31</v>
      </c>
      <c r="B207" s="33">
        <v>3</v>
      </c>
      <c r="C207" s="34" t="s">
        <v>250</v>
      </c>
      <c r="D207" s="58">
        <v>0</v>
      </c>
      <c r="E207" s="58">
        <v>5000</v>
      </c>
      <c r="F207" s="58">
        <v>900</v>
      </c>
      <c r="G207" s="71">
        <v>0</v>
      </c>
      <c r="H207" s="71">
        <f t="shared" si="11"/>
        <v>18</v>
      </c>
    </row>
    <row r="208" spans="1:8" x14ac:dyDescent="0.2">
      <c r="A208" s="33">
        <v>31</v>
      </c>
      <c r="B208" s="33">
        <v>32</v>
      </c>
      <c r="C208" s="34" t="s">
        <v>245</v>
      </c>
      <c r="D208" s="58">
        <v>0</v>
      </c>
      <c r="E208" s="58">
        <v>5000</v>
      </c>
      <c r="F208" s="58">
        <v>900</v>
      </c>
      <c r="G208" s="71">
        <v>0</v>
      </c>
      <c r="H208" s="71">
        <f t="shared" si="11"/>
        <v>18</v>
      </c>
    </row>
    <row r="209" spans="1:8" x14ac:dyDescent="0.2">
      <c r="A209" s="33">
        <v>31</v>
      </c>
      <c r="B209" s="33">
        <v>323</v>
      </c>
      <c r="C209" s="34" t="s">
        <v>288</v>
      </c>
      <c r="D209" s="58">
        <v>0</v>
      </c>
      <c r="E209" s="58" t="s">
        <v>16</v>
      </c>
      <c r="F209" s="58">
        <v>900</v>
      </c>
      <c r="G209" s="71">
        <v>0</v>
      </c>
      <c r="H209" s="58" t="s">
        <v>16</v>
      </c>
    </row>
    <row r="210" spans="1:8" x14ac:dyDescent="0.2">
      <c r="A210" s="33">
        <v>31</v>
      </c>
      <c r="B210" s="33">
        <v>3234</v>
      </c>
      <c r="C210" s="34" t="s">
        <v>292</v>
      </c>
      <c r="D210" s="58">
        <v>0</v>
      </c>
      <c r="E210" s="58" t="s">
        <v>16</v>
      </c>
      <c r="F210" s="58">
        <v>900</v>
      </c>
      <c r="G210" s="71">
        <v>0</v>
      </c>
      <c r="H210" s="58" t="s">
        <v>16</v>
      </c>
    </row>
    <row r="211" spans="1:8" ht="29.25" customHeight="1" x14ac:dyDescent="0.2">
      <c r="A211" s="66">
        <v>11</v>
      </c>
      <c r="B211" s="66" t="s">
        <v>359</v>
      </c>
      <c r="C211" s="67" t="s">
        <v>360</v>
      </c>
      <c r="D211" s="68">
        <v>1196.68</v>
      </c>
      <c r="E211" s="68">
        <v>8000</v>
      </c>
      <c r="F211" s="68">
        <v>1323.06</v>
      </c>
      <c r="G211" s="57">
        <f t="shared" si="14"/>
        <v>110.56088511548616</v>
      </c>
      <c r="H211" s="57">
        <f t="shared" si="11"/>
        <v>16.538249999999998</v>
      </c>
    </row>
    <row r="212" spans="1:8" ht="30" customHeight="1" x14ac:dyDescent="0.2">
      <c r="A212" s="69"/>
      <c r="B212" s="70"/>
      <c r="C212" s="34" t="s">
        <v>356</v>
      </c>
      <c r="D212" s="71">
        <v>1196.68</v>
      </c>
      <c r="E212" s="58">
        <v>8000</v>
      </c>
      <c r="F212" s="71">
        <v>1323.06</v>
      </c>
      <c r="G212" s="71">
        <f t="shared" si="14"/>
        <v>110.56088511548616</v>
      </c>
      <c r="H212" s="71">
        <f t="shared" si="11"/>
        <v>16.538249999999998</v>
      </c>
    </row>
    <row r="213" spans="1:8" x14ac:dyDescent="0.2">
      <c r="A213" s="33">
        <v>11</v>
      </c>
      <c r="B213" s="33">
        <v>3</v>
      </c>
      <c r="C213" s="34" t="s">
        <v>250</v>
      </c>
      <c r="D213" s="71">
        <v>1196.68</v>
      </c>
      <c r="E213" s="58">
        <v>8000</v>
      </c>
      <c r="F213" s="71">
        <v>1323.06</v>
      </c>
      <c r="G213" s="71">
        <f t="shared" si="14"/>
        <v>110.56088511548616</v>
      </c>
      <c r="H213" s="71">
        <f t="shared" si="11"/>
        <v>16.538249999999998</v>
      </c>
    </row>
    <row r="214" spans="1:8" x14ac:dyDescent="0.2">
      <c r="A214" s="33">
        <v>11</v>
      </c>
      <c r="B214" s="33">
        <v>32</v>
      </c>
      <c r="C214" s="34" t="s">
        <v>245</v>
      </c>
      <c r="D214" s="71">
        <v>1196.68</v>
      </c>
      <c r="E214" s="58">
        <v>8000</v>
      </c>
      <c r="F214" s="71">
        <v>1323.06</v>
      </c>
      <c r="G214" s="71">
        <f t="shared" si="14"/>
        <v>110.56088511548616</v>
      </c>
      <c r="H214" s="71">
        <f t="shared" si="11"/>
        <v>16.538249999999998</v>
      </c>
    </row>
    <row r="215" spans="1:8" x14ac:dyDescent="0.2">
      <c r="A215" s="33">
        <v>11</v>
      </c>
      <c r="B215" s="33">
        <v>323</v>
      </c>
      <c r="C215" s="34" t="s">
        <v>288</v>
      </c>
      <c r="D215" s="71">
        <v>1196.68</v>
      </c>
      <c r="E215" s="58" t="s">
        <v>16</v>
      </c>
      <c r="F215" s="71">
        <v>1323.06</v>
      </c>
      <c r="G215" s="71">
        <f t="shared" si="14"/>
        <v>110.56088511548616</v>
      </c>
      <c r="H215" s="58" t="s">
        <v>16</v>
      </c>
    </row>
    <row r="216" spans="1:8" ht="25.5" x14ac:dyDescent="0.2">
      <c r="A216" s="33">
        <v>11</v>
      </c>
      <c r="B216" s="33">
        <v>3236</v>
      </c>
      <c r="C216" s="34" t="s">
        <v>294</v>
      </c>
      <c r="D216" s="58">
        <v>1196.68</v>
      </c>
      <c r="E216" s="58" t="s">
        <v>16</v>
      </c>
      <c r="F216" s="71">
        <v>1323.06</v>
      </c>
      <c r="G216" s="71">
        <f t="shared" si="14"/>
        <v>110.56088511548616</v>
      </c>
      <c r="H216" s="58" t="s">
        <v>16</v>
      </c>
    </row>
    <row r="217" spans="1:8" ht="38.25" x14ac:dyDescent="0.2">
      <c r="A217" s="66">
        <v>11</v>
      </c>
      <c r="B217" s="66" t="s">
        <v>361</v>
      </c>
      <c r="C217" s="67" t="s">
        <v>362</v>
      </c>
      <c r="D217" s="68">
        <v>3747</v>
      </c>
      <c r="E217" s="68">
        <v>18000</v>
      </c>
      <c r="F217" s="68">
        <v>4399</v>
      </c>
      <c r="G217" s="57">
        <f t="shared" si="14"/>
        <v>117.40058713637578</v>
      </c>
      <c r="H217" s="57">
        <f t="shared" ref="H217:H279" si="15">(F217/E217)*100</f>
        <v>24.438888888888886</v>
      </c>
    </row>
    <row r="218" spans="1:8" ht="30" customHeight="1" x14ac:dyDescent="0.2">
      <c r="A218" s="69"/>
      <c r="B218" s="69"/>
      <c r="C218" s="34" t="s">
        <v>356</v>
      </c>
      <c r="D218" s="58">
        <v>3747</v>
      </c>
      <c r="E218" s="58">
        <v>18000</v>
      </c>
      <c r="F218" s="58">
        <v>4399</v>
      </c>
      <c r="G218" s="72">
        <f t="shared" si="14"/>
        <v>117.40058713637578</v>
      </c>
      <c r="H218" s="71">
        <f t="shared" si="15"/>
        <v>24.438888888888886</v>
      </c>
    </row>
    <row r="219" spans="1:8" x14ac:dyDescent="0.2">
      <c r="A219" s="33">
        <v>11</v>
      </c>
      <c r="B219" s="33">
        <v>3</v>
      </c>
      <c r="C219" s="34" t="s">
        <v>250</v>
      </c>
      <c r="D219" s="71">
        <v>3747</v>
      </c>
      <c r="E219" s="58">
        <v>18000</v>
      </c>
      <c r="F219" s="58">
        <v>4399</v>
      </c>
      <c r="G219" s="71">
        <f t="shared" si="14"/>
        <v>117.40058713637578</v>
      </c>
      <c r="H219" s="71">
        <f t="shared" si="15"/>
        <v>24.438888888888886</v>
      </c>
    </row>
    <row r="220" spans="1:8" x14ac:dyDescent="0.2">
      <c r="A220" s="33">
        <v>11</v>
      </c>
      <c r="B220" s="33">
        <v>32</v>
      </c>
      <c r="C220" s="34" t="s">
        <v>245</v>
      </c>
      <c r="D220" s="71">
        <v>3747</v>
      </c>
      <c r="E220" s="58">
        <v>18000</v>
      </c>
      <c r="F220" s="58">
        <v>4399</v>
      </c>
      <c r="G220" s="71">
        <f t="shared" si="14"/>
        <v>117.40058713637578</v>
      </c>
      <c r="H220" s="71">
        <f t="shared" si="15"/>
        <v>24.438888888888886</v>
      </c>
    </row>
    <row r="221" spans="1:8" x14ac:dyDescent="0.2">
      <c r="A221" s="33">
        <v>11</v>
      </c>
      <c r="B221" s="33">
        <v>323</v>
      </c>
      <c r="C221" s="34" t="s">
        <v>288</v>
      </c>
      <c r="D221" s="71">
        <v>3747</v>
      </c>
      <c r="E221" s="58" t="s">
        <v>16</v>
      </c>
      <c r="F221" s="58">
        <v>4399</v>
      </c>
      <c r="G221" s="71">
        <f t="shared" si="14"/>
        <v>117.40058713637578</v>
      </c>
      <c r="H221" s="58" t="s">
        <v>16</v>
      </c>
    </row>
    <row r="222" spans="1:8" ht="25.5" x14ac:dyDescent="0.2">
      <c r="A222" s="33">
        <v>11</v>
      </c>
      <c r="B222" s="33">
        <v>3236</v>
      </c>
      <c r="C222" s="34" t="s">
        <v>294</v>
      </c>
      <c r="D222" s="71">
        <v>3747</v>
      </c>
      <c r="E222" s="58" t="s">
        <v>16</v>
      </c>
      <c r="F222" s="58">
        <v>4399</v>
      </c>
      <c r="G222" s="71">
        <f t="shared" si="14"/>
        <v>117.40058713637578</v>
      </c>
      <c r="H222" s="58" t="s">
        <v>16</v>
      </c>
    </row>
    <row r="223" spans="1:8" ht="51" x14ac:dyDescent="0.2">
      <c r="A223" s="66">
        <v>11</v>
      </c>
      <c r="B223" s="66" t="s">
        <v>363</v>
      </c>
      <c r="C223" s="67" t="s">
        <v>364</v>
      </c>
      <c r="D223" s="68">
        <v>1301.49</v>
      </c>
      <c r="E223" s="68">
        <v>3000</v>
      </c>
      <c r="F223" s="68">
        <v>0</v>
      </c>
      <c r="G223" s="57">
        <f t="shared" si="14"/>
        <v>0</v>
      </c>
      <c r="H223" s="57">
        <f t="shared" si="15"/>
        <v>0</v>
      </c>
    </row>
    <row r="224" spans="1:8" ht="30" customHeight="1" x14ac:dyDescent="0.2">
      <c r="A224" s="33"/>
      <c r="B224" s="33"/>
      <c r="C224" s="34" t="s">
        <v>365</v>
      </c>
      <c r="D224" s="71">
        <v>1301.49</v>
      </c>
      <c r="E224" s="58">
        <v>3000</v>
      </c>
      <c r="F224" s="71">
        <v>0</v>
      </c>
      <c r="G224" s="71">
        <f t="shared" si="14"/>
        <v>0</v>
      </c>
      <c r="H224" s="71">
        <f t="shared" si="15"/>
        <v>0</v>
      </c>
    </row>
    <row r="225" spans="1:8" x14ac:dyDescent="0.2">
      <c r="A225" s="33">
        <v>11</v>
      </c>
      <c r="B225" s="33">
        <v>3</v>
      </c>
      <c r="C225" s="34" t="s">
        <v>366</v>
      </c>
      <c r="D225" s="71">
        <v>1301.49</v>
      </c>
      <c r="E225" s="58">
        <v>3000</v>
      </c>
      <c r="F225" s="71">
        <v>0</v>
      </c>
      <c r="G225" s="71">
        <f t="shared" si="14"/>
        <v>0</v>
      </c>
      <c r="H225" s="71">
        <f t="shared" si="15"/>
        <v>0</v>
      </c>
    </row>
    <row r="226" spans="1:8" x14ac:dyDescent="0.2">
      <c r="A226" s="33">
        <v>11</v>
      </c>
      <c r="B226" s="33">
        <v>32</v>
      </c>
      <c r="C226" s="34" t="s">
        <v>245</v>
      </c>
      <c r="D226" s="71">
        <v>1301.49</v>
      </c>
      <c r="E226" s="58">
        <v>3000</v>
      </c>
      <c r="F226" s="71">
        <v>0</v>
      </c>
      <c r="G226" s="71">
        <f t="shared" si="14"/>
        <v>0</v>
      </c>
      <c r="H226" s="71">
        <f t="shared" si="15"/>
        <v>0</v>
      </c>
    </row>
    <row r="227" spans="1:8" x14ac:dyDescent="0.2">
      <c r="A227" s="33">
        <v>11</v>
      </c>
      <c r="B227" s="33">
        <v>323</v>
      </c>
      <c r="C227" s="34" t="s">
        <v>288</v>
      </c>
      <c r="D227" s="71">
        <v>1301.49</v>
      </c>
      <c r="E227" s="58" t="s">
        <v>16</v>
      </c>
      <c r="F227" s="71">
        <v>0</v>
      </c>
      <c r="G227" s="71">
        <f t="shared" si="14"/>
        <v>0</v>
      </c>
      <c r="H227" s="58" t="s">
        <v>16</v>
      </c>
    </row>
    <row r="228" spans="1:8" x14ac:dyDescent="0.2">
      <c r="A228" s="33">
        <v>11</v>
      </c>
      <c r="B228" s="33">
        <v>3234</v>
      </c>
      <c r="C228" s="34" t="s">
        <v>292</v>
      </c>
      <c r="D228" s="71">
        <v>1301.49</v>
      </c>
      <c r="E228" s="58" t="s">
        <v>16</v>
      </c>
      <c r="F228" s="71">
        <v>0</v>
      </c>
      <c r="G228" s="71">
        <f t="shared" si="14"/>
        <v>0</v>
      </c>
      <c r="H228" s="58" t="s">
        <v>16</v>
      </c>
    </row>
    <row r="229" spans="1:8" ht="55.5" customHeight="1" x14ac:dyDescent="0.2">
      <c r="A229" s="62" t="s">
        <v>160</v>
      </c>
      <c r="B229" s="62" t="s">
        <v>367</v>
      </c>
      <c r="C229" s="63" t="s">
        <v>368</v>
      </c>
      <c r="D229" s="64">
        <v>60107.37</v>
      </c>
      <c r="E229" s="64">
        <v>320000</v>
      </c>
      <c r="F229" s="64">
        <f>F230+F236+F242+F248+F254+F260+F266+F272+F278+F284+F290+F296+F302+F308+F314+F320+F326+F332</f>
        <v>45303.519999999997</v>
      </c>
      <c r="G229" s="65">
        <f t="shared" si="14"/>
        <v>75.370990279561383</v>
      </c>
      <c r="H229" s="65">
        <f t="shared" si="15"/>
        <v>14.157349999999999</v>
      </c>
    </row>
    <row r="230" spans="1:8" ht="25.5" x14ac:dyDescent="0.2">
      <c r="A230" s="66">
        <v>11</v>
      </c>
      <c r="B230" s="66" t="s">
        <v>369</v>
      </c>
      <c r="C230" s="67" t="s">
        <v>370</v>
      </c>
      <c r="D230" s="68">
        <v>875</v>
      </c>
      <c r="E230" s="68">
        <v>12000</v>
      </c>
      <c r="F230" s="68">
        <v>1300</v>
      </c>
      <c r="G230" s="57">
        <f t="shared" si="14"/>
        <v>148.57142857142858</v>
      </c>
      <c r="H230" s="57">
        <f t="shared" si="15"/>
        <v>10.833333333333334</v>
      </c>
    </row>
    <row r="231" spans="1:8" ht="45" customHeight="1" x14ac:dyDescent="0.2">
      <c r="A231" s="69"/>
      <c r="B231" s="70"/>
      <c r="C231" s="34" t="s">
        <v>332</v>
      </c>
      <c r="D231" s="71">
        <v>875</v>
      </c>
      <c r="E231" s="58">
        <v>12000</v>
      </c>
      <c r="F231" s="71">
        <v>1300</v>
      </c>
      <c r="G231" s="71">
        <f t="shared" si="14"/>
        <v>148.57142857142858</v>
      </c>
      <c r="H231" s="71">
        <f t="shared" si="15"/>
        <v>10.833333333333334</v>
      </c>
    </row>
    <row r="232" spans="1:8" x14ac:dyDescent="0.2">
      <c r="A232" s="33">
        <v>11</v>
      </c>
      <c r="B232" s="33">
        <v>3</v>
      </c>
      <c r="C232" s="34" t="s">
        <v>250</v>
      </c>
      <c r="D232" s="71">
        <v>875</v>
      </c>
      <c r="E232" s="58">
        <v>12000</v>
      </c>
      <c r="F232" s="71">
        <v>1300</v>
      </c>
      <c r="G232" s="71">
        <f t="shared" si="14"/>
        <v>148.57142857142858</v>
      </c>
      <c r="H232" s="71">
        <f t="shared" si="15"/>
        <v>10.833333333333334</v>
      </c>
    </row>
    <row r="233" spans="1:8" x14ac:dyDescent="0.2">
      <c r="A233" s="33">
        <v>11</v>
      </c>
      <c r="B233" s="33">
        <v>32</v>
      </c>
      <c r="C233" s="34" t="s">
        <v>245</v>
      </c>
      <c r="D233" s="71">
        <v>875</v>
      </c>
      <c r="E233" s="58">
        <v>12000</v>
      </c>
      <c r="F233" s="71">
        <v>1300</v>
      </c>
      <c r="G233" s="71">
        <f t="shared" si="14"/>
        <v>148.57142857142858</v>
      </c>
      <c r="H233" s="71">
        <f t="shared" si="15"/>
        <v>10.833333333333334</v>
      </c>
    </row>
    <row r="234" spans="1:8" x14ac:dyDescent="0.2">
      <c r="A234" s="33">
        <v>11</v>
      </c>
      <c r="B234" s="33">
        <v>323</v>
      </c>
      <c r="C234" s="34" t="s">
        <v>288</v>
      </c>
      <c r="D234" s="71">
        <v>875</v>
      </c>
      <c r="E234" s="58" t="s">
        <v>16</v>
      </c>
      <c r="F234" s="71">
        <v>1300</v>
      </c>
      <c r="G234" s="71">
        <f t="shared" si="14"/>
        <v>148.57142857142858</v>
      </c>
      <c r="H234" s="71" t="s">
        <v>16</v>
      </c>
    </row>
    <row r="235" spans="1:8" ht="25.5" x14ac:dyDescent="0.2">
      <c r="A235" s="33">
        <v>11</v>
      </c>
      <c r="B235" s="33">
        <v>3237</v>
      </c>
      <c r="C235" s="34" t="s">
        <v>295</v>
      </c>
      <c r="D235" s="71">
        <v>875</v>
      </c>
      <c r="E235" s="58" t="s">
        <v>16</v>
      </c>
      <c r="F235" s="71">
        <v>1300</v>
      </c>
      <c r="G235" s="71">
        <f t="shared" si="14"/>
        <v>148.57142857142858</v>
      </c>
      <c r="H235" s="71" t="s">
        <v>16</v>
      </c>
    </row>
    <row r="236" spans="1:8" ht="51" x14ac:dyDescent="0.2">
      <c r="A236" s="66">
        <v>11</v>
      </c>
      <c r="B236" s="66" t="s">
        <v>371</v>
      </c>
      <c r="C236" s="67" t="s">
        <v>578</v>
      </c>
      <c r="D236" s="68">
        <v>2000</v>
      </c>
      <c r="E236" s="68">
        <v>200000</v>
      </c>
      <c r="F236" s="68">
        <v>6221.87</v>
      </c>
      <c r="G236" s="57">
        <f t="shared" si="14"/>
        <v>311.09350000000001</v>
      </c>
      <c r="H236" s="57">
        <f t="shared" si="15"/>
        <v>3.110935</v>
      </c>
    </row>
    <row r="237" spans="1:8" ht="45" customHeight="1" x14ac:dyDescent="0.2">
      <c r="A237" s="69"/>
      <c r="B237" s="70"/>
      <c r="C237" s="34" t="s">
        <v>332</v>
      </c>
      <c r="D237" s="58">
        <v>2000</v>
      </c>
      <c r="E237" s="58">
        <v>200000</v>
      </c>
      <c r="F237" s="58">
        <v>6221.87</v>
      </c>
      <c r="G237" s="71">
        <f t="shared" si="14"/>
        <v>311.09350000000001</v>
      </c>
      <c r="H237" s="71">
        <f t="shared" si="15"/>
        <v>3.110935</v>
      </c>
    </row>
    <row r="238" spans="1:8" x14ac:dyDescent="0.2">
      <c r="A238" s="33">
        <v>11</v>
      </c>
      <c r="B238" s="33">
        <v>3</v>
      </c>
      <c r="C238" s="34" t="s">
        <v>250</v>
      </c>
      <c r="D238" s="58">
        <v>2000</v>
      </c>
      <c r="E238" s="58">
        <v>200000</v>
      </c>
      <c r="F238" s="58">
        <v>6221.87</v>
      </c>
      <c r="G238" s="71">
        <f t="shared" si="14"/>
        <v>311.09350000000001</v>
      </c>
      <c r="H238" s="71">
        <f t="shared" si="15"/>
        <v>3.110935</v>
      </c>
    </row>
    <row r="239" spans="1:8" x14ac:dyDescent="0.2">
      <c r="A239" s="33">
        <v>11</v>
      </c>
      <c r="B239" s="33">
        <v>32</v>
      </c>
      <c r="C239" s="34" t="s">
        <v>245</v>
      </c>
      <c r="D239" s="58">
        <v>2000</v>
      </c>
      <c r="E239" s="58">
        <v>200000</v>
      </c>
      <c r="F239" s="58">
        <v>6221.87</v>
      </c>
      <c r="G239" s="71">
        <f t="shared" si="14"/>
        <v>311.09350000000001</v>
      </c>
      <c r="H239" s="71">
        <f t="shared" si="15"/>
        <v>3.110935</v>
      </c>
    </row>
    <row r="240" spans="1:8" x14ac:dyDescent="0.2">
      <c r="A240" s="33">
        <v>11</v>
      </c>
      <c r="B240" s="33">
        <v>323</v>
      </c>
      <c r="C240" s="34" t="s">
        <v>288</v>
      </c>
      <c r="D240" s="58">
        <v>2000</v>
      </c>
      <c r="E240" s="58" t="s">
        <v>16</v>
      </c>
      <c r="F240" s="58">
        <v>6221.87</v>
      </c>
      <c r="G240" s="71">
        <f t="shared" si="14"/>
        <v>311.09350000000001</v>
      </c>
      <c r="H240" s="58" t="s">
        <v>16</v>
      </c>
    </row>
    <row r="241" spans="1:8" ht="30" customHeight="1" x14ac:dyDescent="0.2">
      <c r="A241" s="33">
        <v>11</v>
      </c>
      <c r="B241" s="33">
        <v>3232</v>
      </c>
      <c r="C241" s="34" t="s">
        <v>290</v>
      </c>
      <c r="D241" s="58">
        <v>2000</v>
      </c>
      <c r="E241" s="58" t="s">
        <v>16</v>
      </c>
      <c r="F241" s="58">
        <v>6221.87</v>
      </c>
      <c r="G241" s="71">
        <f t="shared" si="14"/>
        <v>311.09350000000001</v>
      </c>
      <c r="H241" s="58" t="s">
        <v>16</v>
      </c>
    </row>
    <row r="242" spans="1:8" ht="51" x14ac:dyDescent="0.2">
      <c r="A242" s="66">
        <v>11.31</v>
      </c>
      <c r="B242" s="66" t="s">
        <v>372</v>
      </c>
      <c r="C242" s="67" t="s">
        <v>373</v>
      </c>
      <c r="D242" s="68">
        <v>0</v>
      </c>
      <c r="E242" s="68">
        <v>1000</v>
      </c>
      <c r="F242" s="68">
        <v>0</v>
      </c>
      <c r="G242" s="57">
        <v>0</v>
      </c>
      <c r="H242" s="57">
        <f t="shared" si="15"/>
        <v>0</v>
      </c>
    </row>
    <row r="243" spans="1:8" ht="45" customHeight="1" x14ac:dyDescent="0.2">
      <c r="A243" s="69">
        <v>11.31</v>
      </c>
      <c r="B243" s="70"/>
      <c r="C243" s="34" t="s">
        <v>344</v>
      </c>
      <c r="D243" s="58">
        <v>0</v>
      </c>
      <c r="E243" s="58">
        <v>1000</v>
      </c>
      <c r="F243" s="58">
        <v>0</v>
      </c>
      <c r="G243" s="71">
        <v>0</v>
      </c>
      <c r="H243" s="71">
        <f t="shared" si="15"/>
        <v>0</v>
      </c>
    </row>
    <row r="244" spans="1:8" x14ac:dyDescent="0.2">
      <c r="A244" s="33">
        <v>11.31</v>
      </c>
      <c r="B244" s="33">
        <v>3</v>
      </c>
      <c r="C244" s="34" t="s">
        <v>250</v>
      </c>
      <c r="D244" s="58">
        <v>0</v>
      </c>
      <c r="E244" s="58">
        <v>1000</v>
      </c>
      <c r="F244" s="58">
        <v>0</v>
      </c>
      <c r="G244" s="71">
        <v>0</v>
      </c>
      <c r="H244" s="71">
        <f t="shared" si="15"/>
        <v>0</v>
      </c>
    </row>
    <row r="245" spans="1:8" x14ac:dyDescent="0.2">
      <c r="A245" s="33">
        <v>11.31</v>
      </c>
      <c r="B245" s="33">
        <v>32</v>
      </c>
      <c r="C245" s="34" t="s">
        <v>245</v>
      </c>
      <c r="D245" s="58">
        <v>0</v>
      </c>
      <c r="E245" s="58">
        <v>1000</v>
      </c>
      <c r="F245" s="58">
        <v>0</v>
      </c>
      <c r="G245" s="71">
        <v>0</v>
      </c>
      <c r="H245" s="71">
        <f t="shared" si="15"/>
        <v>0</v>
      </c>
    </row>
    <row r="246" spans="1:8" x14ac:dyDescent="0.2">
      <c r="A246" s="33">
        <v>11.31</v>
      </c>
      <c r="B246" s="33">
        <v>323</v>
      </c>
      <c r="C246" s="34" t="s">
        <v>288</v>
      </c>
      <c r="D246" s="58">
        <v>0</v>
      </c>
      <c r="E246" s="58" t="s">
        <v>16</v>
      </c>
      <c r="F246" s="58">
        <v>0</v>
      </c>
      <c r="G246" s="71">
        <v>0</v>
      </c>
      <c r="H246" s="58" t="s">
        <v>16</v>
      </c>
    </row>
    <row r="247" spans="1:8" ht="30" customHeight="1" x14ac:dyDescent="0.2">
      <c r="A247" s="33">
        <v>11.31</v>
      </c>
      <c r="B247" s="33">
        <v>3232</v>
      </c>
      <c r="C247" s="34" t="s">
        <v>290</v>
      </c>
      <c r="D247" s="58">
        <v>0</v>
      </c>
      <c r="E247" s="58" t="s">
        <v>16</v>
      </c>
      <c r="F247" s="58">
        <v>0</v>
      </c>
      <c r="G247" s="71">
        <v>0</v>
      </c>
      <c r="H247" s="58" t="s">
        <v>16</v>
      </c>
    </row>
    <row r="248" spans="1:8" ht="76.5" x14ac:dyDescent="0.2">
      <c r="A248" s="66" t="s">
        <v>160</v>
      </c>
      <c r="B248" s="66" t="s">
        <v>374</v>
      </c>
      <c r="C248" s="35" t="s">
        <v>579</v>
      </c>
      <c r="D248" s="68">
        <v>3528.94</v>
      </c>
      <c r="E248" s="68">
        <v>10000</v>
      </c>
      <c r="F248" s="68">
        <v>4515.91</v>
      </c>
      <c r="G248" s="57">
        <f t="shared" si="14"/>
        <v>127.96788837441271</v>
      </c>
      <c r="H248" s="57">
        <f t="shared" si="15"/>
        <v>45.159099999999995</v>
      </c>
    </row>
    <row r="249" spans="1:8" ht="45" customHeight="1" x14ac:dyDescent="0.2">
      <c r="A249" s="69"/>
      <c r="B249" s="70"/>
      <c r="C249" s="34" t="s">
        <v>332</v>
      </c>
      <c r="D249" s="71">
        <v>3528.94</v>
      </c>
      <c r="E249" s="58">
        <v>10000</v>
      </c>
      <c r="F249" s="71">
        <v>4515.91</v>
      </c>
      <c r="G249" s="71">
        <f t="shared" si="14"/>
        <v>127.96788837441271</v>
      </c>
      <c r="H249" s="71">
        <f t="shared" si="15"/>
        <v>45.159099999999995</v>
      </c>
    </row>
    <row r="250" spans="1:8" x14ac:dyDescent="0.2">
      <c r="A250" s="33" t="s">
        <v>160</v>
      </c>
      <c r="B250" s="33">
        <v>3</v>
      </c>
      <c r="C250" s="34" t="s">
        <v>250</v>
      </c>
      <c r="D250" s="71">
        <v>3528.94</v>
      </c>
      <c r="E250" s="58">
        <v>10000</v>
      </c>
      <c r="F250" s="71">
        <v>4515.91</v>
      </c>
      <c r="G250" s="71">
        <f t="shared" si="14"/>
        <v>127.96788837441271</v>
      </c>
      <c r="H250" s="71">
        <f t="shared" si="15"/>
        <v>45.159099999999995</v>
      </c>
    </row>
    <row r="251" spans="1:8" x14ac:dyDescent="0.2">
      <c r="A251" s="33" t="s">
        <v>160</v>
      </c>
      <c r="B251" s="33">
        <v>32</v>
      </c>
      <c r="C251" s="34" t="s">
        <v>245</v>
      </c>
      <c r="D251" s="71">
        <v>3528.94</v>
      </c>
      <c r="E251" s="58">
        <v>10000</v>
      </c>
      <c r="F251" s="71">
        <v>4515.91</v>
      </c>
      <c r="G251" s="71">
        <f t="shared" si="14"/>
        <v>127.96788837441271</v>
      </c>
      <c r="H251" s="71">
        <f t="shared" si="15"/>
        <v>45.159099999999995</v>
      </c>
    </row>
    <row r="252" spans="1:8" x14ac:dyDescent="0.2">
      <c r="A252" s="33" t="s">
        <v>160</v>
      </c>
      <c r="B252" s="33">
        <v>323</v>
      </c>
      <c r="C252" s="34" t="s">
        <v>288</v>
      </c>
      <c r="D252" s="71">
        <v>3528.94</v>
      </c>
      <c r="E252" s="58" t="s">
        <v>16</v>
      </c>
      <c r="F252" s="71">
        <v>4515.91</v>
      </c>
      <c r="G252" s="71">
        <f t="shared" ref="G252:G315" si="16">(F252/D252)*100</f>
        <v>127.96788837441271</v>
      </c>
      <c r="H252" s="58" t="s">
        <v>16</v>
      </c>
    </row>
    <row r="253" spans="1:8" ht="30" customHeight="1" x14ac:dyDescent="0.2">
      <c r="A253" s="33" t="s">
        <v>160</v>
      </c>
      <c r="B253" s="33">
        <v>3232</v>
      </c>
      <c r="C253" s="34" t="s">
        <v>290</v>
      </c>
      <c r="D253" s="58">
        <v>3528.94</v>
      </c>
      <c r="E253" s="58" t="s">
        <v>16</v>
      </c>
      <c r="F253" s="71">
        <v>4515.91</v>
      </c>
      <c r="G253" s="71">
        <f t="shared" si="16"/>
        <v>127.96788837441271</v>
      </c>
      <c r="H253" s="58" t="s">
        <v>16</v>
      </c>
    </row>
    <row r="254" spans="1:8" ht="76.5" x14ac:dyDescent="0.2">
      <c r="A254" s="66" t="s">
        <v>160</v>
      </c>
      <c r="B254" s="66" t="s">
        <v>375</v>
      </c>
      <c r="C254" s="35" t="s">
        <v>580</v>
      </c>
      <c r="D254" s="68">
        <v>6916.94</v>
      </c>
      <c r="E254" s="68">
        <v>10000</v>
      </c>
      <c r="F254" s="68">
        <v>1051.67</v>
      </c>
      <c r="G254" s="57">
        <f t="shared" si="16"/>
        <v>15.204266626571867</v>
      </c>
      <c r="H254" s="57">
        <f t="shared" si="15"/>
        <v>10.5167</v>
      </c>
    </row>
    <row r="255" spans="1:8" ht="45" customHeight="1" x14ac:dyDescent="0.2">
      <c r="A255" s="69"/>
      <c r="B255" s="70"/>
      <c r="C255" s="34" t="s">
        <v>332</v>
      </c>
      <c r="D255" s="71">
        <v>6916.94</v>
      </c>
      <c r="E255" s="58">
        <v>10000</v>
      </c>
      <c r="F255" s="71">
        <v>1051.67</v>
      </c>
      <c r="G255" s="71">
        <f t="shared" si="16"/>
        <v>15.204266626571867</v>
      </c>
      <c r="H255" s="71">
        <f t="shared" si="15"/>
        <v>10.5167</v>
      </c>
    </row>
    <row r="256" spans="1:8" x14ac:dyDescent="0.2">
      <c r="A256" s="33" t="s">
        <v>160</v>
      </c>
      <c r="B256" s="76">
        <v>3</v>
      </c>
      <c r="C256" s="77" t="s">
        <v>250</v>
      </c>
      <c r="D256" s="78">
        <v>6916.94</v>
      </c>
      <c r="E256" s="79">
        <v>10000</v>
      </c>
      <c r="F256" s="71">
        <v>1051.67</v>
      </c>
      <c r="G256" s="71">
        <f t="shared" si="16"/>
        <v>15.204266626571867</v>
      </c>
      <c r="H256" s="71">
        <f t="shared" si="15"/>
        <v>10.5167</v>
      </c>
    </row>
    <row r="257" spans="1:8" x14ac:dyDescent="0.2">
      <c r="A257" s="33" t="s">
        <v>160</v>
      </c>
      <c r="B257" s="33">
        <v>32</v>
      </c>
      <c r="C257" s="34" t="s">
        <v>245</v>
      </c>
      <c r="D257" s="71">
        <v>6916.94</v>
      </c>
      <c r="E257" s="58">
        <v>10000</v>
      </c>
      <c r="F257" s="71">
        <v>1051.67</v>
      </c>
      <c r="G257" s="71">
        <f t="shared" si="16"/>
        <v>15.204266626571867</v>
      </c>
      <c r="H257" s="71">
        <f t="shared" si="15"/>
        <v>10.5167</v>
      </c>
    </row>
    <row r="258" spans="1:8" x14ac:dyDescent="0.2">
      <c r="A258" s="33" t="s">
        <v>160</v>
      </c>
      <c r="B258" s="76">
        <v>323</v>
      </c>
      <c r="C258" s="77" t="s">
        <v>288</v>
      </c>
      <c r="D258" s="78">
        <v>6916.94</v>
      </c>
      <c r="E258" s="79" t="s">
        <v>16</v>
      </c>
      <c r="F258" s="71">
        <v>1051.67</v>
      </c>
      <c r="G258" s="71">
        <f t="shared" si="16"/>
        <v>15.204266626571867</v>
      </c>
      <c r="H258" s="79" t="s">
        <v>16</v>
      </c>
    </row>
    <row r="259" spans="1:8" ht="30" customHeight="1" x14ac:dyDescent="0.2">
      <c r="A259" s="33" t="s">
        <v>160</v>
      </c>
      <c r="B259" s="33">
        <v>3232</v>
      </c>
      <c r="C259" s="34" t="s">
        <v>290</v>
      </c>
      <c r="D259" s="71">
        <v>6916.94</v>
      </c>
      <c r="E259" s="58" t="s">
        <v>16</v>
      </c>
      <c r="F259" s="71">
        <v>1051.67</v>
      </c>
      <c r="G259" s="71">
        <f t="shared" si="16"/>
        <v>15.204266626571867</v>
      </c>
      <c r="H259" s="58" t="s">
        <v>16</v>
      </c>
    </row>
    <row r="260" spans="1:8" ht="76.5" x14ac:dyDescent="0.2">
      <c r="A260" s="66" t="s">
        <v>160</v>
      </c>
      <c r="B260" s="66" t="s">
        <v>376</v>
      </c>
      <c r="C260" s="67" t="s">
        <v>581</v>
      </c>
      <c r="D260" s="68">
        <v>3688.68</v>
      </c>
      <c r="E260" s="68">
        <v>7000</v>
      </c>
      <c r="F260" s="68">
        <v>2371.25</v>
      </c>
      <c r="G260" s="57">
        <f t="shared" si="16"/>
        <v>64.284513701378273</v>
      </c>
      <c r="H260" s="57">
        <f t="shared" si="15"/>
        <v>33.875</v>
      </c>
    </row>
    <row r="261" spans="1:8" ht="45" customHeight="1" x14ac:dyDescent="0.2">
      <c r="A261" s="80"/>
      <c r="B261" s="70"/>
      <c r="C261" s="34" t="s">
        <v>332</v>
      </c>
      <c r="D261" s="71">
        <v>3688.68</v>
      </c>
      <c r="E261" s="58">
        <v>7000</v>
      </c>
      <c r="F261" s="71">
        <v>2371.25</v>
      </c>
      <c r="G261" s="71">
        <f t="shared" si="16"/>
        <v>64.284513701378273</v>
      </c>
      <c r="H261" s="71">
        <f t="shared" si="15"/>
        <v>33.875</v>
      </c>
    </row>
    <row r="262" spans="1:8" x14ac:dyDescent="0.2">
      <c r="A262" s="33" t="s">
        <v>160</v>
      </c>
      <c r="B262" s="33">
        <v>3</v>
      </c>
      <c r="C262" s="34" t="s">
        <v>250</v>
      </c>
      <c r="D262" s="71">
        <v>3688.68</v>
      </c>
      <c r="E262" s="58">
        <v>7000</v>
      </c>
      <c r="F262" s="71">
        <v>2371.25</v>
      </c>
      <c r="G262" s="71">
        <f t="shared" si="16"/>
        <v>64.284513701378273</v>
      </c>
      <c r="H262" s="71">
        <f t="shared" si="15"/>
        <v>33.875</v>
      </c>
    </row>
    <row r="263" spans="1:8" x14ac:dyDescent="0.2">
      <c r="A263" s="33" t="s">
        <v>160</v>
      </c>
      <c r="B263" s="33">
        <v>32</v>
      </c>
      <c r="C263" s="34" t="s">
        <v>245</v>
      </c>
      <c r="D263" s="71">
        <v>3688.68</v>
      </c>
      <c r="E263" s="58">
        <v>7000</v>
      </c>
      <c r="F263" s="71">
        <v>2371.25</v>
      </c>
      <c r="G263" s="71">
        <f t="shared" si="16"/>
        <v>64.284513701378273</v>
      </c>
      <c r="H263" s="71">
        <f t="shared" si="15"/>
        <v>33.875</v>
      </c>
    </row>
    <row r="264" spans="1:8" x14ac:dyDescent="0.2">
      <c r="A264" s="33" t="s">
        <v>160</v>
      </c>
      <c r="B264" s="33">
        <v>323</v>
      </c>
      <c r="C264" s="34" t="s">
        <v>288</v>
      </c>
      <c r="D264" s="71">
        <v>3688.68</v>
      </c>
      <c r="E264" s="58" t="s">
        <v>16</v>
      </c>
      <c r="F264" s="71">
        <v>2371.25</v>
      </c>
      <c r="G264" s="71">
        <f t="shared" si="16"/>
        <v>64.284513701378273</v>
      </c>
      <c r="H264" s="58" t="s">
        <v>16</v>
      </c>
    </row>
    <row r="265" spans="1:8" ht="30" customHeight="1" x14ac:dyDescent="0.2">
      <c r="A265" s="33" t="s">
        <v>160</v>
      </c>
      <c r="B265" s="33">
        <v>3232</v>
      </c>
      <c r="C265" s="34" t="s">
        <v>290</v>
      </c>
      <c r="D265" s="71">
        <v>3688.68</v>
      </c>
      <c r="E265" s="58" t="s">
        <v>16</v>
      </c>
      <c r="F265" s="71">
        <v>2371.25</v>
      </c>
      <c r="G265" s="71">
        <f t="shared" si="16"/>
        <v>64.284513701378273</v>
      </c>
      <c r="H265" s="58" t="s">
        <v>16</v>
      </c>
    </row>
    <row r="266" spans="1:8" ht="76.5" x14ac:dyDescent="0.2">
      <c r="A266" s="66" t="s">
        <v>160</v>
      </c>
      <c r="B266" s="66" t="s">
        <v>377</v>
      </c>
      <c r="C266" s="67" t="s">
        <v>582</v>
      </c>
      <c r="D266" s="68">
        <v>3253.5</v>
      </c>
      <c r="E266" s="68">
        <v>5000</v>
      </c>
      <c r="F266" s="68">
        <v>1949.89</v>
      </c>
      <c r="G266" s="57">
        <f t="shared" si="16"/>
        <v>59.932073151990174</v>
      </c>
      <c r="H266" s="57">
        <f t="shared" si="15"/>
        <v>38.997800000000005</v>
      </c>
    </row>
    <row r="267" spans="1:8" ht="45" customHeight="1" x14ac:dyDescent="0.2">
      <c r="A267" s="69"/>
      <c r="B267" s="70"/>
      <c r="C267" s="34" t="s">
        <v>332</v>
      </c>
      <c r="D267" s="58">
        <v>3253.5</v>
      </c>
      <c r="E267" s="58">
        <v>5000</v>
      </c>
      <c r="F267" s="58">
        <v>1949.89</v>
      </c>
      <c r="G267" s="71">
        <f t="shared" si="16"/>
        <v>59.932073151990174</v>
      </c>
      <c r="H267" s="71">
        <f t="shared" si="15"/>
        <v>38.997800000000005</v>
      </c>
    </row>
    <row r="268" spans="1:8" x14ac:dyDescent="0.2">
      <c r="A268" s="33" t="s">
        <v>160</v>
      </c>
      <c r="B268" s="33">
        <v>3</v>
      </c>
      <c r="C268" s="34" t="s">
        <v>250</v>
      </c>
      <c r="D268" s="58">
        <v>3253.5</v>
      </c>
      <c r="E268" s="58">
        <v>5000</v>
      </c>
      <c r="F268" s="58">
        <v>1949.89</v>
      </c>
      <c r="G268" s="71">
        <f t="shared" si="16"/>
        <v>59.932073151990174</v>
      </c>
      <c r="H268" s="71">
        <f t="shared" si="15"/>
        <v>38.997800000000005</v>
      </c>
    </row>
    <row r="269" spans="1:8" x14ac:dyDescent="0.2">
      <c r="A269" s="33" t="s">
        <v>160</v>
      </c>
      <c r="B269" s="33">
        <v>32</v>
      </c>
      <c r="C269" s="34" t="s">
        <v>245</v>
      </c>
      <c r="D269" s="58">
        <v>3253.5</v>
      </c>
      <c r="E269" s="58">
        <v>5000</v>
      </c>
      <c r="F269" s="58">
        <v>1949.89</v>
      </c>
      <c r="G269" s="71">
        <f t="shared" si="16"/>
        <v>59.932073151990174</v>
      </c>
      <c r="H269" s="71">
        <f t="shared" si="15"/>
        <v>38.997800000000005</v>
      </c>
    </row>
    <row r="270" spans="1:8" x14ac:dyDescent="0.2">
      <c r="A270" s="33" t="s">
        <v>160</v>
      </c>
      <c r="B270" s="33">
        <v>323</v>
      </c>
      <c r="C270" s="34" t="s">
        <v>288</v>
      </c>
      <c r="D270" s="58">
        <v>3253.5</v>
      </c>
      <c r="E270" s="58" t="s">
        <v>16</v>
      </c>
      <c r="F270" s="58">
        <v>1949.89</v>
      </c>
      <c r="G270" s="71">
        <f t="shared" si="16"/>
        <v>59.932073151990174</v>
      </c>
      <c r="H270" s="58" t="s">
        <v>16</v>
      </c>
    </row>
    <row r="271" spans="1:8" ht="30" customHeight="1" x14ac:dyDescent="0.2">
      <c r="A271" s="33" t="s">
        <v>160</v>
      </c>
      <c r="B271" s="33">
        <v>3232</v>
      </c>
      <c r="C271" s="34" t="s">
        <v>290</v>
      </c>
      <c r="D271" s="58">
        <v>3253.5</v>
      </c>
      <c r="E271" s="58" t="s">
        <v>16</v>
      </c>
      <c r="F271" s="58">
        <v>1949.89</v>
      </c>
      <c r="G271" s="71">
        <f t="shared" si="16"/>
        <v>59.932073151990174</v>
      </c>
      <c r="H271" s="58" t="s">
        <v>16</v>
      </c>
    </row>
    <row r="272" spans="1:8" ht="63.75" x14ac:dyDescent="0.2">
      <c r="A272" s="66" t="s">
        <v>160</v>
      </c>
      <c r="B272" s="66" t="s">
        <v>378</v>
      </c>
      <c r="C272" s="35" t="s">
        <v>583</v>
      </c>
      <c r="D272" s="68">
        <v>8694.9500000000007</v>
      </c>
      <c r="E272" s="68">
        <v>8000</v>
      </c>
      <c r="F272" s="68">
        <v>553.1</v>
      </c>
      <c r="G272" s="57">
        <f>(F272/D272)*100</f>
        <v>6.3611636639658649</v>
      </c>
      <c r="H272" s="57">
        <f t="shared" si="15"/>
        <v>6.9137500000000003</v>
      </c>
    </row>
    <row r="273" spans="1:8" ht="45" customHeight="1" x14ac:dyDescent="0.2">
      <c r="A273" s="69"/>
      <c r="B273" s="70"/>
      <c r="C273" s="34" t="s">
        <v>332</v>
      </c>
      <c r="D273" s="71">
        <v>8694.9500000000007</v>
      </c>
      <c r="E273" s="58">
        <v>8000</v>
      </c>
      <c r="F273" s="71">
        <v>553.1</v>
      </c>
      <c r="G273" s="71">
        <f t="shared" si="16"/>
        <v>6.3611636639658649</v>
      </c>
      <c r="H273" s="71">
        <f t="shared" si="15"/>
        <v>6.9137500000000003</v>
      </c>
    </row>
    <row r="274" spans="1:8" x14ac:dyDescent="0.2">
      <c r="A274" s="33" t="s">
        <v>160</v>
      </c>
      <c r="B274" s="33">
        <v>3</v>
      </c>
      <c r="C274" s="34" t="s">
        <v>250</v>
      </c>
      <c r="D274" s="71">
        <v>8694.9500000000007</v>
      </c>
      <c r="E274" s="58">
        <v>8000</v>
      </c>
      <c r="F274" s="71">
        <v>553.1</v>
      </c>
      <c r="G274" s="71">
        <f t="shared" si="16"/>
        <v>6.3611636639658649</v>
      </c>
      <c r="H274" s="71">
        <f t="shared" si="15"/>
        <v>6.9137500000000003</v>
      </c>
    </row>
    <row r="275" spans="1:8" x14ac:dyDescent="0.2">
      <c r="A275" s="33" t="s">
        <v>160</v>
      </c>
      <c r="B275" s="33">
        <v>32</v>
      </c>
      <c r="C275" s="34" t="s">
        <v>245</v>
      </c>
      <c r="D275" s="71">
        <v>8694.9500000000007</v>
      </c>
      <c r="E275" s="58">
        <v>8000</v>
      </c>
      <c r="F275" s="71">
        <v>553.1</v>
      </c>
      <c r="G275" s="71">
        <f t="shared" si="16"/>
        <v>6.3611636639658649</v>
      </c>
      <c r="H275" s="71">
        <f t="shared" si="15"/>
        <v>6.9137500000000003</v>
      </c>
    </row>
    <row r="276" spans="1:8" x14ac:dyDescent="0.2">
      <c r="A276" s="33" t="s">
        <v>160</v>
      </c>
      <c r="B276" s="33">
        <v>323</v>
      </c>
      <c r="C276" s="34" t="s">
        <v>288</v>
      </c>
      <c r="D276" s="71">
        <v>8694.9500000000007</v>
      </c>
      <c r="E276" s="58" t="s">
        <v>16</v>
      </c>
      <c r="F276" s="71">
        <v>553.1</v>
      </c>
      <c r="G276" s="71">
        <f t="shared" si="16"/>
        <v>6.3611636639658649</v>
      </c>
      <c r="H276" s="58" t="s">
        <v>16</v>
      </c>
    </row>
    <row r="277" spans="1:8" ht="30" customHeight="1" x14ac:dyDescent="0.2">
      <c r="A277" s="33" t="s">
        <v>160</v>
      </c>
      <c r="B277" s="33">
        <v>3232</v>
      </c>
      <c r="C277" s="34" t="s">
        <v>290</v>
      </c>
      <c r="D277" s="58">
        <v>8694.9500000000007</v>
      </c>
      <c r="E277" s="58" t="s">
        <v>16</v>
      </c>
      <c r="F277" s="71">
        <v>553.1</v>
      </c>
      <c r="G277" s="71">
        <f t="shared" si="16"/>
        <v>6.3611636639658649</v>
      </c>
      <c r="H277" s="58" t="s">
        <v>16</v>
      </c>
    </row>
    <row r="278" spans="1:8" ht="63.75" x14ac:dyDescent="0.2">
      <c r="A278" s="66" t="s">
        <v>160</v>
      </c>
      <c r="B278" s="66" t="s">
        <v>379</v>
      </c>
      <c r="C278" s="67" t="s">
        <v>584</v>
      </c>
      <c r="D278" s="68">
        <v>2690.78</v>
      </c>
      <c r="E278" s="68">
        <v>4000</v>
      </c>
      <c r="F278" s="68">
        <v>4407.75</v>
      </c>
      <c r="G278" s="57">
        <f t="shared" si="16"/>
        <v>163.80937869316702</v>
      </c>
      <c r="H278" s="57">
        <f t="shared" si="15"/>
        <v>110.19374999999999</v>
      </c>
    </row>
    <row r="279" spans="1:8" ht="49.5" customHeight="1" x14ac:dyDescent="0.2">
      <c r="A279" s="69"/>
      <c r="B279" s="70"/>
      <c r="C279" s="34" t="s">
        <v>332</v>
      </c>
      <c r="D279" s="71">
        <v>2690.78</v>
      </c>
      <c r="E279" s="58">
        <v>4000</v>
      </c>
      <c r="F279" s="72">
        <v>4407.75</v>
      </c>
      <c r="G279" s="71">
        <f t="shared" si="16"/>
        <v>163.80937869316702</v>
      </c>
      <c r="H279" s="71">
        <f t="shared" si="15"/>
        <v>110.19374999999999</v>
      </c>
    </row>
    <row r="280" spans="1:8" x14ac:dyDescent="0.2">
      <c r="A280" s="33" t="s">
        <v>160</v>
      </c>
      <c r="B280" s="33">
        <v>3</v>
      </c>
      <c r="C280" s="34" t="s">
        <v>250</v>
      </c>
      <c r="D280" s="71">
        <v>2690.78</v>
      </c>
      <c r="E280" s="58">
        <v>4000</v>
      </c>
      <c r="F280" s="72">
        <v>4407.75</v>
      </c>
      <c r="G280" s="71">
        <f t="shared" si="16"/>
        <v>163.80937869316702</v>
      </c>
      <c r="H280" s="71">
        <f t="shared" ref="H280:H342" si="17">(F280/E280)*100</f>
        <v>110.19374999999999</v>
      </c>
    </row>
    <row r="281" spans="1:8" x14ac:dyDescent="0.2">
      <c r="A281" s="33" t="s">
        <v>160</v>
      </c>
      <c r="B281" s="33">
        <v>32</v>
      </c>
      <c r="C281" s="34" t="s">
        <v>245</v>
      </c>
      <c r="D281" s="71">
        <v>2690.78</v>
      </c>
      <c r="E281" s="58">
        <v>4000</v>
      </c>
      <c r="F281" s="72">
        <v>4407.75</v>
      </c>
      <c r="G281" s="71">
        <f t="shared" si="16"/>
        <v>163.80937869316702</v>
      </c>
      <c r="H281" s="71">
        <f t="shared" si="17"/>
        <v>110.19374999999999</v>
      </c>
    </row>
    <row r="282" spans="1:8" x14ac:dyDescent="0.2">
      <c r="A282" s="33" t="s">
        <v>160</v>
      </c>
      <c r="B282" s="33">
        <v>323</v>
      </c>
      <c r="C282" s="34" t="s">
        <v>288</v>
      </c>
      <c r="D282" s="71">
        <v>2690.78</v>
      </c>
      <c r="E282" s="58" t="s">
        <v>16</v>
      </c>
      <c r="F282" s="72">
        <v>4407.75</v>
      </c>
      <c r="G282" s="71">
        <f t="shared" si="16"/>
        <v>163.80937869316702</v>
      </c>
      <c r="H282" s="58" t="s">
        <v>16</v>
      </c>
    </row>
    <row r="283" spans="1:8" ht="30" customHeight="1" x14ac:dyDescent="0.2">
      <c r="A283" s="33" t="s">
        <v>160</v>
      </c>
      <c r="B283" s="33">
        <v>3232</v>
      </c>
      <c r="C283" s="34" t="s">
        <v>290</v>
      </c>
      <c r="D283" s="71">
        <v>2690.78</v>
      </c>
      <c r="E283" s="58" t="s">
        <v>16</v>
      </c>
      <c r="F283" s="72">
        <v>4407.75</v>
      </c>
      <c r="G283" s="71">
        <f t="shared" si="16"/>
        <v>163.80937869316702</v>
      </c>
      <c r="H283" s="58" t="s">
        <v>16</v>
      </c>
    </row>
    <row r="284" spans="1:8" ht="63.75" x14ac:dyDescent="0.2">
      <c r="A284" s="67" t="s">
        <v>160</v>
      </c>
      <c r="B284" s="66" t="s">
        <v>380</v>
      </c>
      <c r="C284" s="67" t="s">
        <v>381</v>
      </c>
      <c r="D284" s="68">
        <v>715.8</v>
      </c>
      <c r="E284" s="68">
        <v>3000</v>
      </c>
      <c r="F284" s="68">
        <v>732.34</v>
      </c>
      <c r="G284" s="57">
        <f t="shared" si="16"/>
        <v>102.310701313216</v>
      </c>
      <c r="H284" s="57">
        <f t="shared" si="17"/>
        <v>24.411333333333335</v>
      </c>
    </row>
    <row r="285" spans="1:8" ht="45" customHeight="1" x14ac:dyDescent="0.2">
      <c r="A285" s="69"/>
      <c r="B285" s="70"/>
      <c r="C285" s="34" t="s">
        <v>382</v>
      </c>
      <c r="D285" s="71">
        <v>715.8</v>
      </c>
      <c r="E285" s="58">
        <v>3000</v>
      </c>
      <c r="F285" s="71">
        <v>732.34</v>
      </c>
      <c r="G285" s="71">
        <f t="shared" si="16"/>
        <v>102.310701313216</v>
      </c>
      <c r="H285" s="71">
        <f t="shared" si="17"/>
        <v>24.411333333333335</v>
      </c>
    </row>
    <row r="286" spans="1:8" x14ac:dyDescent="0.2">
      <c r="A286" s="33" t="s">
        <v>160</v>
      </c>
      <c r="B286" s="33">
        <v>3</v>
      </c>
      <c r="C286" s="34" t="s">
        <v>250</v>
      </c>
      <c r="D286" s="71">
        <v>715.8</v>
      </c>
      <c r="E286" s="58">
        <v>3000</v>
      </c>
      <c r="F286" s="71">
        <v>732.34</v>
      </c>
      <c r="G286" s="71">
        <f t="shared" si="16"/>
        <v>102.310701313216</v>
      </c>
      <c r="H286" s="71">
        <f t="shared" si="17"/>
        <v>24.411333333333335</v>
      </c>
    </row>
    <row r="287" spans="1:8" x14ac:dyDescent="0.2">
      <c r="A287" s="33" t="s">
        <v>160</v>
      </c>
      <c r="B287" s="33">
        <v>32</v>
      </c>
      <c r="C287" s="34" t="s">
        <v>245</v>
      </c>
      <c r="D287" s="71">
        <v>715.8</v>
      </c>
      <c r="E287" s="58">
        <v>3000</v>
      </c>
      <c r="F287" s="71">
        <v>732.34</v>
      </c>
      <c r="G287" s="71">
        <f t="shared" si="16"/>
        <v>102.310701313216</v>
      </c>
      <c r="H287" s="71">
        <f t="shared" si="17"/>
        <v>24.411333333333335</v>
      </c>
    </row>
    <row r="288" spans="1:8" x14ac:dyDescent="0.2">
      <c r="A288" s="33" t="s">
        <v>160</v>
      </c>
      <c r="B288" s="33">
        <v>323</v>
      </c>
      <c r="C288" s="34" t="s">
        <v>288</v>
      </c>
      <c r="D288" s="71">
        <v>715.8</v>
      </c>
      <c r="E288" s="58" t="s">
        <v>16</v>
      </c>
      <c r="F288" s="71">
        <v>732.34</v>
      </c>
      <c r="G288" s="71">
        <f t="shared" si="16"/>
        <v>102.310701313216</v>
      </c>
      <c r="H288" s="58" t="s">
        <v>16</v>
      </c>
    </row>
    <row r="289" spans="1:8" ht="30" customHeight="1" x14ac:dyDescent="0.2">
      <c r="A289" s="33" t="s">
        <v>160</v>
      </c>
      <c r="B289" s="33">
        <v>3232</v>
      </c>
      <c r="C289" s="34" t="s">
        <v>290</v>
      </c>
      <c r="D289" s="71">
        <v>715.8</v>
      </c>
      <c r="E289" s="58" t="s">
        <v>16</v>
      </c>
      <c r="F289" s="71">
        <v>732.34</v>
      </c>
      <c r="G289" s="71">
        <f t="shared" si="16"/>
        <v>102.310701313216</v>
      </c>
      <c r="H289" s="58" t="s">
        <v>16</v>
      </c>
    </row>
    <row r="290" spans="1:8" ht="76.5" x14ac:dyDescent="0.2">
      <c r="A290" s="66" t="s">
        <v>160</v>
      </c>
      <c r="B290" s="66" t="s">
        <v>383</v>
      </c>
      <c r="C290" s="67" t="s">
        <v>585</v>
      </c>
      <c r="D290" s="68">
        <v>1917.5</v>
      </c>
      <c r="E290" s="68">
        <v>3000</v>
      </c>
      <c r="F290" s="68">
        <v>2989.8</v>
      </c>
      <c r="G290" s="57">
        <f t="shared" si="16"/>
        <v>155.92177314211213</v>
      </c>
      <c r="H290" s="57">
        <f t="shared" si="17"/>
        <v>99.660000000000011</v>
      </c>
    </row>
    <row r="291" spans="1:8" ht="45" customHeight="1" x14ac:dyDescent="0.2">
      <c r="A291" s="73"/>
      <c r="B291" s="70"/>
      <c r="C291" s="34" t="s">
        <v>332</v>
      </c>
      <c r="D291" s="58">
        <v>1917.5</v>
      </c>
      <c r="E291" s="58">
        <v>3000</v>
      </c>
      <c r="F291" s="58">
        <v>2989.8</v>
      </c>
      <c r="G291" s="71">
        <f t="shared" si="16"/>
        <v>155.92177314211213</v>
      </c>
      <c r="H291" s="71">
        <f t="shared" si="17"/>
        <v>99.660000000000011</v>
      </c>
    </row>
    <row r="292" spans="1:8" x14ac:dyDescent="0.2">
      <c r="A292" s="33" t="s">
        <v>160</v>
      </c>
      <c r="B292" s="33">
        <v>3</v>
      </c>
      <c r="C292" s="34" t="s">
        <v>250</v>
      </c>
      <c r="D292" s="58">
        <v>1917.5</v>
      </c>
      <c r="E292" s="58">
        <v>3000</v>
      </c>
      <c r="F292" s="58">
        <v>2989.8</v>
      </c>
      <c r="G292" s="71">
        <f t="shared" si="16"/>
        <v>155.92177314211213</v>
      </c>
      <c r="H292" s="71">
        <f t="shared" si="17"/>
        <v>99.660000000000011</v>
      </c>
    </row>
    <row r="293" spans="1:8" x14ac:dyDescent="0.2">
      <c r="A293" s="33" t="s">
        <v>160</v>
      </c>
      <c r="B293" s="33">
        <v>32</v>
      </c>
      <c r="C293" s="34" t="s">
        <v>245</v>
      </c>
      <c r="D293" s="58">
        <v>1917.5</v>
      </c>
      <c r="E293" s="58">
        <v>3000</v>
      </c>
      <c r="F293" s="58">
        <v>2989.8</v>
      </c>
      <c r="G293" s="71">
        <f t="shared" si="16"/>
        <v>155.92177314211213</v>
      </c>
      <c r="H293" s="71">
        <f t="shared" si="17"/>
        <v>99.660000000000011</v>
      </c>
    </row>
    <row r="294" spans="1:8" x14ac:dyDescent="0.2">
      <c r="A294" s="33" t="s">
        <v>160</v>
      </c>
      <c r="B294" s="33">
        <v>323</v>
      </c>
      <c r="C294" s="34" t="s">
        <v>288</v>
      </c>
      <c r="D294" s="58">
        <v>1917.5</v>
      </c>
      <c r="E294" s="58" t="s">
        <v>16</v>
      </c>
      <c r="F294" s="58">
        <v>2989.8</v>
      </c>
      <c r="G294" s="71">
        <f t="shared" si="16"/>
        <v>155.92177314211213</v>
      </c>
      <c r="H294" s="58" t="s">
        <v>16</v>
      </c>
    </row>
    <row r="295" spans="1:8" ht="30" customHeight="1" x14ac:dyDescent="0.2">
      <c r="A295" s="33" t="s">
        <v>160</v>
      </c>
      <c r="B295" s="33">
        <v>3232</v>
      </c>
      <c r="C295" s="34" t="s">
        <v>290</v>
      </c>
      <c r="D295" s="58">
        <v>1917.5</v>
      </c>
      <c r="E295" s="58" t="s">
        <v>16</v>
      </c>
      <c r="F295" s="58">
        <v>2989.8</v>
      </c>
      <c r="G295" s="71">
        <f t="shared" si="16"/>
        <v>155.92177314211213</v>
      </c>
      <c r="H295" s="58" t="s">
        <v>16</v>
      </c>
    </row>
    <row r="296" spans="1:8" ht="63.75" x14ac:dyDescent="0.2">
      <c r="A296" s="66" t="s">
        <v>160</v>
      </c>
      <c r="B296" s="66" t="s">
        <v>384</v>
      </c>
      <c r="C296" s="67" t="s">
        <v>385</v>
      </c>
      <c r="D296" s="68">
        <v>91.25</v>
      </c>
      <c r="E296" s="68">
        <v>3000</v>
      </c>
      <c r="F296" s="68">
        <v>578.15</v>
      </c>
      <c r="G296" s="57">
        <f t="shared" si="16"/>
        <v>633.58904109589048</v>
      </c>
      <c r="H296" s="57">
        <f t="shared" si="17"/>
        <v>19.271666666666665</v>
      </c>
    </row>
    <row r="297" spans="1:8" ht="45" customHeight="1" x14ac:dyDescent="0.2">
      <c r="A297" s="69"/>
      <c r="B297" s="70"/>
      <c r="C297" s="34" t="s">
        <v>332</v>
      </c>
      <c r="D297" s="71">
        <v>91.25</v>
      </c>
      <c r="E297" s="58">
        <v>3000</v>
      </c>
      <c r="F297" s="71">
        <v>578.15</v>
      </c>
      <c r="G297" s="71">
        <f t="shared" si="16"/>
        <v>633.58904109589048</v>
      </c>
      <c r="H297" s="71">
        <f t="shared" si="17"/>
        <v>19.271666666666665</v>
      </c>
    </row>
    <row r="298" spans="1:8" x14ac:dyDescent="0.2">
      <c r="A298" s="33" t="s">
        <v>160</v>
      </c>
      <c r="B298" s="33">
        <v>3</v>
      </c>
      <c r="C298" s="34" t="s">
        <v>250</v>
      </c>
      <c r="D298" s="71">
        <v>91.25</v>
      </c>
      <c r="E298" s="58">
        <v>3000</v>
      </c>
      <c r="F298" s="71">
        <v>578.15</v>
      </c>
      <c r="G298" s="71">
        <f t="shared" si="16"/>
        <v>633.58904109589048</v>
      </c>
      <c r="H298" s="71">
        <f t="shared" si="17"/>
        <v>19.271666666666665</v>
      </c>
    </row>
    <row r="299" spans="1:8" x14ac:dyDescent="0.2">
      <c r="A299" s="33" t="s">
        <v>160</v>
      </c>
      <c r="B299" s="33">
        <v>32</v>
      </c>
      <c r="C299" s="34" t="s">
        <v>245</v>
      </c>
      <c r="D299" s="71">
        <v>91.25</v>
      </c>
      <c r="E299" s="58">
        <v>3000</v>
      </c>
      <c r="F299" s="71">
        <v>578.15</v>
      </c>
      <c r="G299" s="71">
        <f t="shared" si="16"/>
        <v>633.58904109589048</v>
      </c>
      <c r="H299" s="71">
        <f t="shared" si="17"/>
        <v>19.271666666666665</v>
      </c>
    </row>
    <row r="300" spans="1:8" x14ac:dyDescent="0.2">
      <c r="A300" s="33" t="s">
        <v>160</v>
      </c>
      <c r="B300" s="33">
        <v>323</v>
      </c>
      <c r="C300" s="34" t="s">
        <v>288</v>
      </c>
      <c r="D300" s="58">
        <v>91.25</v>
      </c>
      <c r="E300" s="58" t="s">
        <v>16</v>
      </c>
      <c r="F300" s="71">
        <v>578.15</v>
      </c>
      <c r="G300" s="71">
        <f t="shared" si="16"/>
        <v>633.58904109589048</v>
      </c>
      <c r="H300" s="58" t="s">
        <v>16</v>
      </c>
    </row>
    <row r="301" spans="1:8" ht="30" customHeight="1" x14ac:dyDescent="0.2">
      <c r="A301" s="33" t="s">
        <v>160</v>
      </c>
      <c r="B301" s="33">
        <v>3232</v>
      </c>
      <c r="C301" s="34" t="s">
        <v>290</v>
      </c>
      <c r="D301" s="58">
        <v>91.25</v>
      </c>
      <c r="E301" s="58" t="s">
        <v>16</v>
      </c>
      <c r="F301" s="71">
        <v>578.15</v>
      </c>
      <c r="G301" s="71">
        <f t="shared" si="16"/>
        <v>633.58904109589048</v>
      </c>
      <c r="H301" s="58" t="s">
        <v>16</v>
      </c>
    </row>
    <row r="302" spans="1:8" ht="51" x14ac:dyDescent="0.2">
      <c r="A302" s="66">
        <v>11.31</v>
      </c>
      <c r="B302" s="66" t="s">
        <v>386</v>
      </c>
      <c r="C302" s="67" t="s">
        <v>678</v>
      </c>
      <c r="D302" s="68">
        <v>0</v>
      </c>
      <c r="E302" s="68">
        <v>1000</v>
      </c>
      <c r="F302" s="68">
        <v>5062.5</v>
      </c>
      <c r="G302" s="57">
        <v>0</v>
      </c>
      <c r="H302" s="57">
        <f t="shared" si="17"/>
        <v>506.25</v>
      </c>
    </row>
    <row r="303" spans="1:8" ht="45" customHeight="1" x14ac:dyDescent="0.2">
      <c r="A303" s="73"/>
      <c r="B303" s="70"/>
      <c r="C303" s="34" t="s">
        <v>332</v>
      </c>
      <c r="D303" s="71">
        <v>0</v>
      </c>
      <c r="E303" s="58">
        <v>1000</v>
      </c>
      <c r="F303" s="71">
        <v>5062.5</v>
      </c>
      <c r="G303" s="71">
        <v>0</v>
      </c>
      <c r="H303" s="71">
        <f t="shared" si="17"/>
        <v>506.25</v>
      </c>
    </row>
    <row r="304" spans="1:8" x14ac:dyDescent="0.2">
      <c r="A304" s="33">
        <v>11.31</v>
      </c>
      <c r="B304" s="33">
        <v>3</v>
      </c>
      <c r="C304" s="34" t="s">
        <v>250</v>
      </c>
      <c r="D304" s="71">
        <v>0</v>
      </c>
      <c r="E304" s="58">
        <v>1000</v>
      </c>
      <c r="F304" s="71">
        <v>5062.5</v>
      </c>
      <c r="G304" s="71">
        <v>0</v>
      </c>
      <c r="H304" s="71">
        <f t="shared" si="17"/>
        <v>506.25</v>
      </c>
    </row>
    <row r="305" spans="1:8" x14ac:dyDescent="0.2">
      <c r="A305" s="33">
        <v>11.31</v>
      </c>
      <c r="B305" s="33">
        <v>32</v>
      </c>
      <c r="C305" s="34" t="s">
        <v>245</v>
      </c>
      <c r="D305" s="71">
        <v>0</v>
      </c>
      <c r="E305" s="58">
        <v>1000</v>
      </c>
      <c r="F305" s="71">
        <v>5062.5</v>
      </c>
      <c r="G305" s="71">
        <v>0</v>
      </c>
      <c r="H305" s="71">
        <f t="shared" si="17"/>
        <v>506.25</v>
      </c>
    </row>
    <row r="306" spans="1:8" x14ac:dyDescent="0.2">
      <c r="A306" s="33">
        <v>11.31</v>
      </c>
      <c r="B306" s="33">
        <v>323</v>
      </c>
      <c r="C306" s="34" t="s">
        <v>288</v>
      </c>
      <c r="D306" s="71">
        <v>0</v>
      </c>
      <c r="E306" s="58" t="s">
        <v>16</v>
      </c>
      <c r="F306" s="71">
        <v>5062.5</v>
      </c>
      <c r="G306" s="71">
        <v>0</v>
      </c>
      <c r="H306" s="58" t="s">
        <v>16</v>
      </c>
    </row>
    <row r="307" spans="1:8" ht="30" customHeight="1" x14ac:dyDescent="0.2">
      <c r="A307" s="33">
        <v>11.31</v>
      </c>
      <c r="B307" s="33">
        <v>3232</v>
      </c>
      <c r="C307" s="34" t="s">
        <v>290</v>
      </c>
      <c r="D307" s="71">
        <v>0</v>
      </c>
      <c r="E307" s="58" t="s">
        <v>16</v>
      </c>
      <c r="F307" s="71">
        <v>5062.5</v>
      </c>
      <c r="G307" s="71">
        <v>0</v>
      </c>
      <c r="H307" s="58" t="s">
        <v>16</v>
      </c>
    </row>
    <row r="308" spans="1:8" ht="25.5" x14ac:dyDescent="0.2">
      <c r="A308" s="66">
        <v>31</v>
      </c>
      <c r="B308" s="66" t="s">
        <v>387</v>
      </c>
      <c r="C308" s="67" t="s">
        <v>389</v>
      </c>
      <c r="D308" s="68">
        <v>0</v>
      </c>
      <c r="E308" s="68">
        <v>5000</v>
      </c>
      <c r="F308" s="68">
        <v>5587.5</v>
      </c>
      <c r="G308" s="57">
        <v>0</v>
      </c>
      <c r="H308" s="57">
        <f t="shared" si="17"/>
        <v>111.75</v>
      </c>
    </row>
    <row r="309" spans="1:8" ht="45" customHeight="1" x14ac:dyDescent="0.2">
      <c r="A309" s="69"/>
      <c r="B309" s="70"/>
      <c r="C309" s="34" t="s">
        <v>332</v>
      </c>
      <c r="D309" s="58">
        <v>0</v>
      </c>
      <c r="E309" s="58">
        <v>5000</v>
      </c>
      <c r="F309" s="58">
        <v>5587.5</v>
      </c>
      <c r="G309" s="71">
        <v>0</v>
      </c>
      <c r="H309" s="71">
        <f t="shared" si="17"/>
        <v>111.75</v>
      </c>
    </row>
    <row r="310" spans="1:8" x14ac:dyDescent="0.2">
      <c r="A310" s="33">
        <v>31</v>
      </c>
      <c r="B310" s="33">
        <v>3</v>
      </c>
      <c r="C310" s="34" t="s">
        <v>250</v>
      </c>
      <c r="D310" s="58">
        <v>0</v>
      </c>
      <c r="E310" s="58">
        <v>5000</v>
      </c>
      <c r="F310" s="58">
        <v>5587.5</v>
      </c>
      <c r="G310" s="71">
        <v>0</v>
      </c>
      <c r="H310" s="71">
        <f t="shared" si="17"/>
        <v>111.75</v>
      </c>
    </row>
    <row r="311" spans="1:8" x14ac:dyDescent="0.2">
      <c r="A311" s="33">
        <v>31</v>
      </c>
      <c r="B311" s="33">
        <v>32</v>
      </c>
      <c r="C311" s="34" t="s">
        <v>245</v>
      </c>
      <c r="D311" s="58">
        <v>0</v>
      </c>
      <c r="E311" s="58">
        <v>5000</v>
      </c>
      <c r="F311" s="58">
        <v>5587.5</v>
      </c>
      <c r="G311" s="71">
        <v>0</v>
      </c>
      <c r="H311" s="71">
        <f t="shared" si="17"/>
        <v>111.75</v>
      </c>
    </row>
    <row r="312" spans="1:8" x14ac:dyDescent="0.2">
      <c r="A312" s="33">
        <v>31</v>
      </c>
      <c r="B312" s="33">
        <v>323</v>
      </c>
      <c r="C312" s="34" t="s">
        <v>288</v>
      </c>
      <c r="D312" s="58">
        <v>0</v>
      </c>
      <c r="E312" s="58" t="s">
        <v>16</v>
      </c>
      <c r="F312" s="58">
        <v>5587.5</v>
      </c>
      <c r="G312" s="71">
        <v>0</v>
      </c>
      <c r="H312" s="58" t="s">
        <v>16</v>
      </c>
    </row>
    <row r="313" spans="1:8" x14ac:dyDescent="0.2">
      <c r="A313" s="33">
        <v>31</v>
      </c>
      <c r="B313" s="33">
        <v>3234</v>
      </c>
      <c r="C313" s="34" t="s">
        <v>292</v>
      </c>
      <c r="D313" s="58">
        <v>0</v>
      </c>
      <c r="E313" s="58" t="s">
        <v>16</v>
      </c>
      <c r="F313" s="58">
        <v>5587.5</v>
      </c>
      <c r="G313" s="71">
        <v>0</v>
      </c>
      <c r="H313" s="58" t="s">
        <v>16</v>
      </c>
    </row>
    <row r="314" spans="1:8" ht="38.25" x14ac:dyDescent="0.2">
      <c r="A314" s="66">
        <v>31</v>
      </c>
      <c r="B314" s="66" t="s">
        <v>388</v>
      </c>
      <c r="C314" s="67" t="s">
        <v>391</v>
      </c>
      <c r="D314" s="68">
        <v>1625</v>
      </c>
      <c r="E314" s="68">
        <v>5000</v>
      </c>
      <c r="F314" s="68">
        <v>750</v>
      </c>
      <c r="G314" s="57">
        <f t="shared" si="16"/>
        <v>46.153846153846153</v>
      </c>
      <c r="H314" s="57">
        <f t="shared" si="17"/>
        <v>15</v>
      </c>
    </row>
    <row r="315" spans="1:8" ht="45" customHeight="1" x14ac:dyDescent="0.2">
      <c r="A315" s="69"/>
      <c r="B315" s="69"/>
      <c r="C315" s="34" t="s">
        <v>332</v>
      </c>
      <c r="D315" s="58">
        <v>1625</v>
      </c>
      <c r="E315" s="58">
        <v>5000</v>
      </c>
      <c r="F315" s="58">
        <v>750</v>
      </c>
      <c r="G315" s="71">
        <f t="shared" si="16"/>
        <v>46.153846153846153</v>
      </c>
      <c r="H315" s="71">
        <f t="shared" si="17"/>
        <v>15</v>
      </c>
    </row>
    <row r="316" spans="1:8" x14ac:dyDescent="0.2">
      <c r="A316" s="33">
        <v>31</v>
      </c>
      <c r="B316" s="33">
        <v>3</v>
      </c>
      <c r="C316" s="34" t="s">
        <v>250</v>
      </c>
      <c r="D316" s="58">
        <v>1625</v>
      </c>
      <c r="E316" s="58">
        <v>5000</v>
      </c>
      <c r="F316" s="58">
        <v>750</v>
      </c>
      <c r="G316" s="71">
        <f t="shared" ref="G316:G379" si="18">(F316/D316)*100</f>
        <v>46.153846153846153</v>
      </c>
      <c r="H316" s="71">
        <f t="shared" si="17"/>
        <v>15</v>
      </c>
    </row>
    <row r="317" spans="1:8" x14ac:dyDescent="0.2">
      <c r="A317" s="33">
        <v>31</v>
      </c>
      <c r="B317" s="33">
        <v>32</v>
      </c>
      <c r="C317" s="34" t="s">
        <v>245</v>
      </c>
      <c r="D317" s="58">
        <v>1625</v>
      </c>
      <c r="E317" s="58">
        <v>5000</v>
      </c>
      <c r="F317" s="58">
        <v>750</v>
      </c>
      <c r="G317" s="71">
        <f t="shared" si="18"/>
        <v>46.153846153846153</v>
      </c>
      <c r="H317" s="71">
        <f t="shared" si="17"/>
        <v>15</v>
      </c>
    </row>
    <row r="318" spans="1:8" x14ac:dyDescent="0.2">
      <c r="A318" s="33">
        <v>31</v>
      </c>
      <c r="B318" s="33">
        <v>323</v>
      </c>
      <c r="C318" s="34" t="s">
        <v>288</v>
      </c>
      <c r="D318" s="58">
        <v>1625</v>
      </c>
      <c r="E318" s="58" t="s">
        <v>16</v>
      </c>
      <c r="F318" s="58">
        <v>750</v>
      </c>
      <c r="G318" s="71">
        <f t="shared" si="18"/>
        <v>46.153846153846153</v>
      </c>
      <c r="H318" s="58" t="s">
        <v>16</v>
      </c>
    </row>
    <row r="319" spans="1:8" ht="30" customHeight="1" x14ac:dyDescent="0.2">
      <c r="A319" s="33">
        <v>31</v>
      </c>
      <c r="B319" s="33">
        <v>3232</v>
      </c>
      <c r="C319" s="34" t="s">
        <v>290</v>
      </c>
      <c r="D319" s="58">
        <v>1625</v>
      </c>
      <c r="E319" s="58" t="s">
        <v>16</v>
      </c>
      <c r="F319" s="58">
        <v>750</v>
      </c>
      <c r="G319" s="71">
        <f t="shared" si="18"/>
        <v>46.153846153846153</v>
      </c>
      <c r="H319" s="58" t="s">
        <v>16</v>
      </c>
    </row>
    <row r="320" spans="1:8" ht="42.75" customHeight="1" x14ac:dyDescent="0.2">
      <c r="A320" s="66">
        <v>31</v>
      </c>
      <c r="B320" s="66" t="s">
        <v>390</v>
      </c>
      <c r="C320" s="67" t="s">
        <v>393</v>
      </c>
      <c r="D320" s="68">
        <v>24109.03</v>
      </c>
      <c r="E320" s="68">
        <v>35000</v>
      </c>
      <c r="F320" s="68">
        <v>7231.79</v>
      </c>
      <c r="G320" s="57">
        <f t="shared" si="18"/>
        <v>29.996188150249097</v>
      </c>
      <c r="H320" s="57">
        <f t="shared" si="17"/>
        <v>20.662257142857143</v>
      </c>
    </row>
    <row r="321" spans="1:8" ht="30" customHeight="1" x14ac:dyDescent="0.2">
      <c r="A321" s="33"/>
      <c r="B321" s="81"/>
      <c r="C321" s="34" t="s">
        <v>346</v>
      </c>
      <c r="D321" s="71">
        <v>24109.03</v>
      </c>
      <c r="E321" s="58">
        <v>35000</v>
      </c>
      <c r="F321" s="71">
        <v>7231.79</v>
      </c>
      <c r="G321" s="71">
        <f t="shared" si="18"/>
        <v>29.996188150249097</v>
      </c>
      <c r="H321" s="71">
        <f t="shared" si="17"/>
        <v>20.662257142857143</v>
      </c>
    </row>
    <row r="322" spans="1:8" x14ac:dyDescent="0.2">
      <c r="A322" s="33">
        <v>31</v>
      </c>
      <c r="B322" s="33">
        <v>3</v>
      </c>
      <c r="C322" s="34" t="s">
        <v>250</v>
      </c>
      <c r="D322" s="71">
        <v>24109.03</v>
      </c>
      <c r="E322" s="58">
        <v>35000</v>
      </c>
      <c r="F322" s="71">
        <v>7231.79</v>
      </c>
      <c r="G322" s="71">
        <f t="shared" si="18"/>
        <v>29.996188150249097</v>
      </c>
      <c r="H322" s="71">
        <f t="shared" si="17"/>
        <v>20.662257142857143</v>
      </c>
    </row>
    <row r="323" spans="1:8" x14ac:dyDescent="0.2">
      <c r="A323" s="33">
        <v>31</v>
      </c>
      <c r="B323" s="33">
        <v>32</v>
      </c>
      <c r="C323" s="34" t="s">
        <v>245</v>
      </c>
      <c r="D323" s="71">
        <v>24109.03</v>
      </c>
      <c r="E323" s="58">
        <v>35000</v>
      </c>
      <c r="F323" s="71">
        <v>7231.79</v>
      </c>
      <c r="G323" s="71">
        <f t="shared" si="18"/>
        <v>29.996188150249097</v>
      </c>
      <c r="H323" s="71">
        <f t="shared" si="17"/>
        <v>20.662257142857143</v>
      </c>
    </row>
    <row r="324" spans="1:8" x14ac:dyDescent="0.2">
      <c r="A324" s="33">
        <v>31</v>
      </c>
      <c r="B324" s="33">
        <v>323</v>
      </c>
      <c r="C324" s="34" t="s">
        <v>288</v>
      </c>
      <c r="D324" s="71">
        <v>24109.03</v>
      </c>
      <c r="E324" s="58" t="s">
        <v>16</v>
      </c>
      <c r="F324" s="71">
        <v>7231.79</v>
      </c>
      <c r="G324" s="71">
        <f t="shared" si="18"/>
        <v>29.996188150249097</v>
      </c>
      <c r="H324" s="58" t="s">
        <v>16</v>
      </c>
    </row>
    <row r="325" spans="1:8" ht="30" customHeight="1" x14ac:dyDescent="0.2">
      <c r="A325" s="33">
        <v>31</v>
      </c>
      <c r="B325" s="33">
        <v>3232</v>
      </c>
      <c r="C325" s="34" t="s">
        <v>290</v>
      </c>
      <c r="D325" s="58">
        <v>24109.03</v>
      </c>
      <c r="E325" s="58" t="s">
        <v>16</v>
      </c>
      <c r="F325" s="71">
        <v>7231.79</v>
      </c>
      <c r="G325" s="71">
        <f t="shared" si="18"/>
        <v>29.996188150249097</v>
      </c>
      <c r="H325" s="58" t="s">
        <v>16</v>
      </c>
    </row>
    <row r="326" spans="1:8" ht="45" customHeight="1" x14ac:dyDescent="0.2">
      <c r="A326" s="66">
        <v>31</v>
      </c>
      <c r="B326" s="66" t="s">
        <v>392</v>
      </c>
      <c r="C326" s="67" t="s">
        <v>395</v>
      </c>
      <c r="D326" s="68">
        <v>0</v>
      </c>
      <c r="E326" s="68">
        <v>3000</v>
      </c>
      <c r="F326" s="68">
        <v>0</v>
      </c>
      <c r="G326" s="57">
        <v>0</v>
      </c>
      <c r="H326" s="57">
        <f>(F326/E326)*100</f>
        <v>0</v>
      </c>
    </row>
    <row r="327" spans="1:8" ht="45" customHeight="1" x14ac:dyDescent="0.2">
      <c r="A327" s="33"/>
      <c r="B327" s="33"/>
      <c r="C327" s="34" t="s">
        <v>332</v>
      </c>
      <c r="D327" s="58">
        <v>0</v>
      </c>
      <c r="E327" s="58">
        <v>3000</v>
      </c>
      <c r="F327" s="58">
        <v>0</v>
      </c>
      <c r="G327" s="71">
        <v>0</v>
      </c>
      <c r="H327" s="71">
        <f t="shared" si="17"/>
        <v>0</v>
      </c>
    </row>
    <row r="328" spans="1:8" x14ac:dyDescent="0.2">
      <c r="A328" s="33">
        <v>31</v>
      </c>
      <c r="B328" s="33">
        <v>3</v>
      </c>
      <c r="C328" s="34" t="s">
        <v>250</v>
      </c>
      <c r="D328" s="58">
        <v>0</v>
      </c>
      <c r="E328" s="58">
        <v>3000</v>
      </c>
      <c r="F328" s="58">
        <v>0</v>
      </c>
      <c r="G328" s="71">
        <v>0</v>
      </c>
      <c r="H328" s="71">
        <f t="shared" si="17"/>
        <v>0</v>
      </c>
    </row>
    <row r="329" spans="1:8" x14ac:dyDescent="0.2">
      <c r="A329" s="33">
        <v>31</v>
      </c>
      <c r="B329" s="33">
        <v>32</v>
      </c>
      <c r="C329" s="34" t="s">
        <v>245</v>
      </c>
      <c r="D329" s="58">
        <v>0</v>
      </c>
      <c r="E329" s="58">
        <v>3000</v>
      </c>
      <c r="F329" s="58">
        <v>0</v>
      </c>
      <c r="G329" s="71">
        <v>0</v>
      </c>
      <c r="H329" s="71">
        <f t="shared" si="17"/>
        <v>0</v>
      </c>
    </row>
    <row r="330" spans="1:8" x14ac:dyDescent="0.2">
      <c r="A330" s="33">
        <v>31</v>
      </c>
      <c r="B330" s="33">
        <v>323</v>
      </c>
      <c r="C330" s="34" t="s">
        <v>288</v>
      </c>
      <c r="D330" s="58">
        <v>0</v>
      </c>
      <c r="E330" s="58" t="s">
        <v>16</v>
      </c>
      <c r="F330" s="58">
        <v>0</v>
      </c>
      <c r="G330" s="71">
        <v>0</v>
      </c>
      <c r="H330" s="71" t="s">
        <v>16</v>
      </c>
    </row>
    <row r="331" spans="1:8" x14ac:dyDescent="0.2">
      <c r="A331" s="33">
        <v>31</v>
      </c>
      <c r="B331" s="33">
        <v>3234</v>
      </c>
      <c r="C331" s="34" t="s">
        <v>292</v>
      </c>
      <c r="D331" s="58">
        <v>0</v>
      </c>
      <c r="E331" s="58" t="s">
        <v>16</v>
      </c>
      <c r="F331" s="58">
        <v>0</v>
      </c>
      <c r="G331" s="71">
        <v>0</v>
      </c>
      <c r="H331" s="71" t="s">
        <v>16</v>
      </c>
    </row>
    <row r="332" spans="1:8" ht="63.75" x14ac:dyDescent="0.2">
      <c r="A332" s="100">
        <v>31</v>
      </c>
      <c r="B332" s="100" t="s">
        <v>394</v>
      </c>
      <c r="C332" s="101" t="s">
        <v>586</v>
      </c>
      <c r="D332" s="102">
        <v>0</v>
      </c>
      <c r="E332" s="102">
        <v>5000</v>
      </c>
      <c r="F332" s="102">
        <v>0</v>
      </c>
      <c r="G332" s="57">
        <v>0</v>
      </c>
      <c r="H332" s="57">
        <f t="shared" si="17"/>
        <v>0</v>
      </c>
    </row>
    <row r="333" spans="1:8" ht="38.25" x14ac:dyDescent="0.2">
      <c r="A333" s="116"/>
      <c r="B333" s="116"/>
      <c r="C333" s="115" t="s">
        <v>332</v>
      </c>
      <c r="D333" s="106">
        <v>0</v>
      </c>
      <c r="E333" s="106">
        <v>5000</v>
      </c>
      <c r="F333" s="106">
        <v>0</v>
      </c>
      <c r="G333" s="71">
        <v>0</v>
      </c>
      <c r="H333" s="71">
        <f t="shared" si="17"/>
        <v>0</v>
      </c>
    </row>
    <row r="334" spans="1:8" x14ac:dyDescent="0.2">
      <c r="A334" s="116">
        <v>31</v>
      </c>
      <c r="B334" s="116">
        <v>3</v>
      </c>
      <c r="C334" s="115" t="s">
        <v>250</v>
      </c>
      <c r="D334" s="106">
        <v>0</v>
      </c>
      <c r="E334" s="106">
        <v>5000</v>
      </c>
      <c r="F334" s="106">
        <v>0</v>
      </c>
      <c r="G334" s="71">
        <v>0</v>
      </c>
      <c r="H334" s="71">
        <f t="shared" si="17"/>
        <v>0</v>
      </c>
    </row>
    <row r="335" spans="1:8" x14ac:dyDescent="0.2">
      <c r="A335" s="116">
        <v>31</v>
      </c>
      <c r="B335" s="116">
        <v>32</v>
      </c>
      <c r="C335" s="115" t="s">
        <v>245</v>
      </c>
      <c r="D335" s="106">
        <v>0</v>
      </c>
      <c r="E335" s="106">
        <v>5000</v>
      </c>
      <c r="F335" s="106">
        <v>0</v>
      </c>
      <c r="G335" s="71">
        <v>0</v>
      </c>
      <c r="H335" s="71">
        <f t="shared" si="17"/>
        <v>0</v>
      </c>
    </row>
    <row r="336" spans="1:8" x14ac:dyDescent="0.2">
      <c r="A336" s="116">
        <v>31</v>
      </c>
      <c r="B336" s="116">
        <v>323</v>
      </c>
      <c r="C336" s="115" t="s">
        <v>288</v>
      </c>
      <c r="D336" s="106">
        <v>0</v>
      </c>
      <c r="E336" s="106" t="s">
        <v>16</v>
      </c>
      <c r="F336" s="106">
        <v>0</v>
      </c>
      <c r="G336" s="71">
        <v>0</v>
      </c>
      <c r="H336" s="71" t="s">
        <v>16</v>
      </c>
    </row>
    <row r="337" spans="1:9" ht="25.5" x14ac:dyDescent="0.2">
      <c r="A337" s="116">
        <v>31</v>
      </c>
      <c r="B337" s="116">
        <v>3232</v>
      </c>
      <c r="C337" s="115" t="s">
        <v>290</v>
      </c>
      <c r="D337" s="106">
        <v>0</v>
      </c>
      <c r="E337" s="106" t="s">
        <v>16</v>
      </c>
      <c r="F337" s="106">
        <v>0</v>
      </c>
      <c r="G337" s="71">
        <v>0</v>
      </c>
      <c r="H337" s="71" t="s">
        <v>16</v>
      </c>
    </row>
    <row r="338" spans="1:9" ht="25.5" x14ac:dyDescent="0.2">
      <c r="A338" s="62">
        <v>11.31</v>
      </c>
      <c r="B338" s="62" t="s">
        <v>396</v>
      </c>
      <c r="C338" s="63" t="s">
        <v>397</v>
      </c>
      <c r="D338" s="64">
        <v>16954.79</v>
      </c>
      <c r="E338" s="64">
        <v>35000</v>
      </c>
      <c r="F338" s="64">
        <f>F339+F345</f>
        <v>8305</v>
      </c>
      <c r="G338" s="65">
        <f t="shared" si="18"/>
        <v>48.983207695288463</v>
      </c>
      <c r="H338" s="65">
        <f t="shared" si="17"/>
        <v>23.728571428571428</v>
      </c>
    </row>
    <row r="339" spans="1:9" ht="25.5" x14ac:dyDescent="0.2">
      <c r="A339" s="66">
        <v>11.31</v>
      </c>
      <c r="B339" s="66" t="s">
        <v>398</v>
      </c>
      <c r="C339" s="67" t="s">
        <v>399</v>
      </c>
      <c r="D339" s="68">
        <v>15854.79</v>
      </c>
      <c r="E339" s="68">
        <v>30000</v>
      </c>
      <c r="F339" s="68">
        <v>7305</v>
      </c>
      <c r="G339" s="57">
        <f t="shared" si="18"/>
        <v>46.07440401291975</v>
      </c>
      <c r="H339" s="57">
        <f t="shared" si="17"/>
        <v>24.349999999999998</v>
      </c>
    </row>
    <row r="340" spans="1:9" ht="30" customHeight="1" x14ac:dyDescent="0.2">
      <c r="A340" s="69"/>
      <c r="B340" s="70"/>
      <c r="C340" s="34" t="s">
        <v>346</v>
      </c>
      <c r="D340" s="58">
        <v>15854.79</v>
      </c>
      <c r="E340" s="58">
        <v>30000</v>
      </c>
      <c r="F340" s="58">
        <v>7305</v>
      </c>
      <c r="G340" s="71">
        <f t="shared" si="18"/>
        <v>46.07440401291975</v>
      </c>
      <c r="H340" s="71">
        <f t="shared" si="17"/>
        <v>24.349999999999998</v>
      </c>
    </row>
    <row r="341" spans="1:9" x14ac:dyDescent="0.2">
      <c r="A341" s="33">
        <v>11.31</v>
      </c>
      <c r="B341" s="33">
        <v>3</v>
      </c>
      <c r="C341" s="34" t="s">
        <v>250</v>
      </c>
      <c r="D341" s="71">
        <v>15854.79</v>
      </c>
      <c r="E341" s="58">
        <v>30000</v>
      </c>
      <c r="F341" s="58">
        <v>7305</v>
      </c>
      <c r="G341" s="71">
        <f t="shared" si="18"/>
        <v>46.07440401291975</v>
      </c>
      <c r="H341" s="71">
        <f t="shared" si="17"/>
        <v>24.349999999999998</v>
      </c>
    </row>
    <row r="342" spans="1:9" x14ac:dyDescent="0.2">
      <c r="A342" s="33">
        <v>11.31</v>
      </c>
      <c r="B342" s="33">
        <v>35</v>
      </c>
      <c r="C342" s="34" t="s">
        <v>400</v>
      </c>
      <c r="D342" s="71">
        <v>15854.79</v>
      </c>
      <c r="E342" s="58">
        <v>30000</v>
      </c>
      <c r="F342" s="58">
        <v>7305</v>
      </c>
      <c r="G342" s="71">
        <f t="shared" si="18"/>
        <v>46.07440401291975</v>
      </c>
      <c r="H342" s="71">
        <f t="shared" si="17"/>
        <v>24.349999999999998</v>
      </c>
    </row>
    <row r="343" spans="1:9" ht="25.5" x14ac:dyDescent="0.2">
      <c r="A343" s="33">
        <v>11.31</v>
      </c>
      <c r="B343" s="33">
        <v>352</v>
      </c>
      <c r="C343" s="34" t="s">
        <v>401</v>
      </c>
      <c r="D343" s="71">
        <v>15854.79</v>
      </c>
      <c r="E343" s="58" t="s">
        <v>16</v>
      </c>
      <c r="F343" s="58">
        <v>7305</v>
      </c>
      <c r="G343" s="71">
        <f t="shared" si="18"/>
        <v>46.07440401291975</v>
      </c>
      <c r="H343" s="58" t="s">
        <v>16</v>
      </c>
    </row>
    <row r="344" spans="1:9" ht="25.5" x14ac:dyDescent="0.2">
      <c r="A344" s="33">
        <v>11.31</v>
      </c>
      <c r="B344" s="33">
        <v>3523</v>
      </c>
      <c r="C344" s="34" t="s">
        <v>401</v>
      </c>
      <c r="D344" s="71">
        <v>15854.79</v>
      </c>
      <c r="E344" s="58" t="s">
        <v>16</v>
      </c>
      <c r="F344" s="58">
        <v>7305</v>
      </c>
      <c r="G344" s="71">
        <f t="shared" si="18"/>
        <v>46.07440401291975</v>
      </c>
      <c r="H344" s="58" t="s">
        <v>16</v>
      </c>
    </row>
    <row r="345" spans="1:9" ht="31.5" customHeight="1" x14ac:dyDescent="0.2">
      <c r="A345" s="66">
        <v>11.31</v>
      </c>
      <c r="B345" s="66" t="s">
        <v>402</v>
      </c>
      <c r="C345" s="67" t="s">
        <v>403</v>
      </c>
      <c r="D345" s="68">
        <v>1100</v>
      </c>
      <c r="E345" s="68">
        <v>5000</v>
      </c>
      <c r="F345" s="57">
        <v>1000</v>
      </c>
      <c r="G345" s="57">
        <f t="shared" si="18"/>
        <v>90.909090909090907</v>
      </c>
      <c r="H345" s="57">
        <f t="shared" ref="H345:H407" si="19">(F345/E345)*100</f>
        <v>20</v>
      </c>
    </row>
    <row r="346" spans="1:9" ht="30" customHeight="1" x14ac:dyDescent="0.2">
      <c r="A346" s="73"/>
      <c r="B346" s="69"/>
      <c r="C346" s="34" t="s">
        <v>346</v>
      </c>
      <c r="D346" s="58">
        <v>1100</v>
      </c>
      <c r="E346" s="58">
        <v>5000</v>
      </c>
      <c r="F346" s="72">
        <v>1000</v>
      </c>
      <c r="G346" s="71">
        <f t="shared" si="18"/>
        <v>90.909090909090907</v>
      </c>
      <c r="H346" s="71">
        <f t="shared" si="19"/>
        <v>20</v>
      </c>
    </row>
    <row r="347" spans="1:9" x14ac:dyDescent="0.2">
      <c r="A347" s="33">
        <v>11.31</v>
      </c>
      <c r="B347" s="33">
        <v>3</v>
      </c>
      <c r="C347" s="34" t="s">
        <v>250</v>
      </c>
      <c r="D347" s="58">
        <v>1100</v>
      </c>
      <c r="E347" s="58">
        <v>5000</v>
      </c>
      <c r="F347" s="72">
        <v>1000</v>
      </c>
      <c r="G347" s="71">
        <f t="shared" si="18"/>
        <v>90.909090909090907</v>
      </c>
      <c r="H347" s="71">
        <f t="shared" si="19"/>
        <v>20</v>
      </c>
    </row>
    <row r="348" spans="1:9" x14ac:dyDescent="0.2">
      <c r="A348" s="33">
        <v>11.31</v>
      </c>
      <c r="B348" s="33">
        <v>35</v>
      </c>
      <c r="C348" s="34" t="s">
        <v>400</v>
      </c>
      <c r="D348" s="58">
        <v>1100</v>
      </c>
      <c r="E348" s="58">
        <v>5000</v>
      </c>
      <c r="F348" s="72">
        <v>1000</v>
      </c>
      <c r="G348" s="71">
        <f t="shared" si="18"/>
        <v>90.909090909090907</v>
      </c>
      <c r="H348" s="71">
        <f t="shared" si="19"/>
        <v>20</v>
      </c>
    </row>
    <row r="349" spans="1:9" x14ac:dyDescent="0.2">
      <c r="A349" s="33">
        <v>11.31</v>
      </c>
      <c r="B349" s="33">
        <v>352</v>
      </c>
      <c r="C349" s="34" t="s">
        <v>404</v>
      </c>
      <c r="D349" s="58">
        <v>1100</v>
      </c>
      <c r="E349" s="58" t="s">
        <v>16</v>
      </c>
      <c r="F349" s="72">
        <v>1000</v>
      </c>
      <c r="G349" s="71">
        <f t="shared" si="18"/>
        <v>90.909090909090907</v>
      </c>
      <c r="H349" s="58" t="s">
        <v>16</v>
      </c>
    </row>
    <row r="350" spans="1:9" x14ac:dyDescent="0.2">
      <c r="A350" s="33">
        <v>11.31</v>
      </c>
      <c r="B350" s="33">
        <v>3523</v>
      </c>
      <c r="C350" s="34" t="s">
        <v>404</v>
      </c>
      <c r="D350" s="58">
        <v>1100</v>
      </c>
      <c r="E350" s="58" t="s">
        <v>16</v>
      </c>
      <c r="F350" s="72">
        <v>1000</v>
      </c>
      <c r="G350" s="71">
        <f t="shared" si="18"/>
        <v>90.909090909090907</v>
      </c>
      <c r="H350" s="58" t="s">
        <v>16</v>
      </c>
    </row>
    <row r="351" spans="1:9" ht="51" x14ac:dyDescent="0.2">
      <c r="A351" s="62" t="s">
        <v>563</v>
      </c>
      <c r="B351" s="62" t="s">
        <v>405</v>
      </c>
      <c r="C351" s="63" t="s">
        <v>406</v>
      </c>
      <c r="D351" s="64">
        <v>1056838.44</v>
      </c>
      <c r="E351" s="64">
        <v>1077500</v>
      </c>
      <c r="F351" s="64">
        <f>F352+F358+F364+F370+F376+F382+F388+F394+F400+F406+F412+F418+F424+F430+F436+F442+F448+F454+F460+F466+F472+F478+F484+F491+F497+F503+F509+F515</f>
        <v>1245937.3699999999</v>
      </c>
      <c r="G351" s="65">
        <f t="shared" si="18"/>
        <v>117.89288909665321</v>
      </c>
      <c r="H351" s="65">
        <f t="shared" si="19"/>
        <v>115.6322385150812</v>
      </c>
      <c r="I351" s="93"/>
    </row>
    <row r="352" spans="1:9" ht="63.75" x14ac:dyDescent="0.2">
      <c r="A352" s="66">
        <v>11</v>
      </c>
      <c r="B352" s="66" t="s">
        <v>407</v>
      </c>
      <c r="C352" s="67" t="s">
        <v>587</v>
      </c>
      <c r="D352" s="68">
        <v>252076.89</v>
      </c>
      <c r="E352" s="68">
        <v>0</v>
      </c>
      <c r="F352" s="68">
        <v>0</v>
      </c>
      <c r="G352" s="57">
        <f t="shared" si="18"/>
        <v>0</v>
      </c>
      <c r="H352" s="57">
        <v>0</v>
      </c>
    </row>
    <row r="353" spans="1:8" ht="51" customHeight="1" x14ac:dyDescent="0.2">
      <c r="A353" s="73"/>
      <c r="B353" s="82"/>
      <c r="C353" s="34" t="s">
        <v>332</v>
      </c>
      <c r="D353" s="58">
        <v>252076.89</v>
      </c>
      <c r="E353" s="58">
        <v>0</v>
      </c>
      <c r="F353" s="58">
        <v>0</v>
      </c>
      <c r="G353" s="71">
        <f t="shared" si="18"/>
        <v>0</v>
      </c>
      <c r="H353" s="71">
        <v>0</v>
      </c>
    </row>
    <row r="354" spans="1:8" ht="25.5" x14ac:dyDescent="0.2">
      <c r="A354" s="33">
        <v>11</v>
      </c>
      <c r="B354" s="33">
        <v>4</v>
      </c>
      <c r="C354" s="34" t="s">
        <v>317</v>
      </c>
      <c r="D354" s="58">
        <v>252076.89</v>
      </c>
      <c r="E354" s="58">
        <v>0</v>
      </c>
      <c r="F354" s="58">
        <v>0</v>
      </c>
      <c r="G354" s="71">
        <f t="shared" si="18"/>
        <v>0</v>
      </c>
      <c r="H354" s="71">
        <v>0</v>
      </c>
    </row>
    <row r="355" spans="1:8" ht="38.25" x14ac:dyDescent="0.2">
      <c r="A355" s="33">
        <v>11</v>
      </c>
      <c r="B355" s="33">
        <v>42</v>
      </c>
      <c r="C355" s="34" t="s">
        <v>319</v>
      </c>
      <c r="D355" s="58">
        <v>252076.89</v>
      </c>
      <c r="E355" s="58">
        <v>0</v>
      </c>
      <c r="F355" s="58">
        <v>0</v>
      </c>
      <c r="G355" s="71">
        <f t="shared" si="18"/>
        <v>0</v>
      </c>
      <c r="H355" s="71">
        <v>0</v>
      </c>
    </row>
    <row r="356" spans="1:8" x14ac:dyDescent="0.2">
      <c r="A356" s="33">
        <v>11</v>
      </c>
      <c r="B356" s="33">
        <v>421</v>
      </c>
      <c r="C356" s="34" t="s">
        <v>320</v>
      </c>
      <c r="D356" s="58">
        <v>252076.89</v>
      </c>
      <c r="E356" s="58" t="s">
        <v>16</v>
      </c>
      <c r="F356" s="58">
        <v>0</v>
      </c>
      <c r="G356" s="71">
        <f t="shared" si="18"/>
        <v>0</v>
      </c>
      <c r="H356" s="71" t="s">
        <v>16</v>
      </c>
    </row>
    <row r="357" spans="1:8" ht="25.5" x14ac:dyDescent="0.2">
      <c r="A357" s="33">
        <v>11</v>
      </c>
      <c r="B357" s="33">
        <v>4213</v>
      </c>
      <c r="C357" s="34" t="s">
        <v>408</v>
      </c>
      <c r="D357" s="58">
        <v>252076.89</v>
      </c>
      <c r="E357" s="58" t="s">
        <v>16</v>
      </c>
      <c r="F357" s="58">
        <v>0</v>
      </c>
      <c r="G357" s="71">
        <f t="shared" si="18"/>
        <v>0</v>
      </c>
      <c r="H357" s="71" t="s">
        <v>16</v>
      </c>
    </row>
    <row r="358" spans="1:8" ht="63.75" x14ac:dyDescent="0.2">
      <c r="A358" s="66">
        <v>11.43</v>
      </c>
      <c r="B358" s="66" t="s">
        <v>409</v>
      </c>
      <c r="C358" s="67" t="s">
        <v>588</v>
      </c>
      <c r="D358" s="68">
        <v>30767.25</v>
      </c>
      <c r="E358" s="68">
        <v>50000</v>
      </c>
      <c r="F358" s="68">
        <v>0</v>
      </c>
      <c r="G358" s="57">
        <f t="shared" si="18"/>
        <v>0</v>
      </c>
      <c r="H358" s="57">
        <f t="shared" si="19"/>
        <v>0</v>
      </c>
    </row>
    <row r="359" spans="1:8" ht="45" customHeight="1" x14ac:dyDescent="0.2">
      <c r="A359" s="69"/>
      <c r="B359" s="82"/>
      <c r="C359" s="34" t="s">
        <v>332</v>
      </c>
      <c r="D359" s="58">
        <v>30767.25</v>
      </c>
      <c r="E359" s="58">
        <v>50000</v>
      </c>
      <c r="F359" s="58">
        <v>0</v>
      </c>
      <c r="G359" s="71">
        <f t="shared" si="18"/>
        <v>0</v>
      </c>
      <c r="H359" s="71">
        <f t="shared" si="19"/>
        <v>0</v>
      </c>
    </row>
    <row r="360" spans="1:8" ht="25.5" x14ac:dyDescent="0.2">
      <c r="A360" s="33">
        <v>11.43</v>
      </c>
      <c r="B360" s="33">
        <v>4</v>
      </c>
      <c r="C360" s="34" t="s">
        <v>317</v>
      </c>
      <c r="D360" s="58">
        <v>30767.25</v>
      </c>
      <c r="E360" s="58">
        <v>50000</v>
      </c>
      <c r="F360" s="58">
        <v>0</v>
      </c>
      <c r="G360" s="71">
        <f t="shared" si="18"/>
        <v>0</v>
      </c>
      <c r="H360" s="71">
        <f t="shared" si="19"/>
        <v>0</v>
      </c>
    </row>
    <row r="361" spans="1:8" ht="38.25" x14ac:dyDescent="0.2">
      <c r="A361" s="33">
        <v>11.43</v>
      </c>
      <c r="B361" s="33">
        <v>42</v>
      </c>
      <c r="C361" s="34" t="s">
        <v>319</v>
      </c>
      <c r="D361" s="58">
        <v>30767.25</v>
      </c>
      <c r="E361" s="58">
        <v>50000</v>
      </c>
      <c r="F361" s="58">
        <v>0</v>
      </c>
      <c r="G361" s="71">
        <f t="shared" si="18"/>
        <v>0</v>
      </c>
      <c r="H361" s="71">
        <f t="shared" si="19"/>
        <v>0</v>
      </c>
    </row>
    <row r="362" spans="1:8" x14ac:dyDescent="0.2">
      <c r="A362" s="33">
        <v>11.43</v>
      </c>
      <c r="B362" s="33">
        <v>421</v>
      </c>
      <c r="C362" s="34" t="s">
        <v>320</v>
      </c>
      <c r="D362" s="58">
        <v>30767.25</v>
      </c>
      <c r="E362" s="58" t="s">
        <v>16</v>
      </c>
      <c r="F362" s="58">
        <v>0</v>
      </c>
      <c r="G362" s="71">
        <f t="shared" si="18"/>
        <v>0</v>
      </c>
      <c r="H362" s="58" t="s">
        <v>16</v>
      </c>
    </row>
    <row r="363" spans="1:8" ht="25.5" x14ac:dyDescent="0.2">
      <c r="A363" s="33">
        <v>11.43</v>
      </c>
      <c r="B363" s="33">
        <v>4213</v>
      </c>
      <c r="C363" s="34" t="s">
        <v>410</v>
      </c>
      <c r="D363" s="58">
        <v>30767.25</v>
      </c>
      <c r="E363" s="58" t="s">
        <v>16</v>
      </c>
      <c r="F363" s="58">
        <v>0</v>
      </c>
      <c r="G363" s="71">
        <f t="shared" si="18"/>
        <v>0</v>
      </c>
      <c r="H363" s="58" t="s">
        <v>16</v>
      </c>
    </row>
    <row r="364" spans="1:8" ht="38.25" x14ac:dyDescent="0.2">
      <c r="A364" s="66">
        <v>11</v>
      </c>
      <c r="B364" s="66" t="s">
        <v>411</v>
      </c>
      <c r="C364" s="67" t="s">
        <v>412</v>
      </c>
      <c r="D364" s="68">
        <v>0</v>
      </c>
      <c r="E364" s="68">
        <v>2000</v>
      </c>
      <c r="F364" s="68">
        <v>0</v>
      </c>
      <c r="G364" s="57">
        <v>0</v>
      </c>
      <c r="H364" s="57">
        <f t="shared" si="19"/>
        <v>0</v>
      </c>
    </row>
    <row r="365" spans="1:8" ht="45" customHeight="1" x14ac:dyDescent="0.2">
      <c r="A365" s="73"/>
      <c r="B365" s="70"/>
      <c r="C365" s="34" t="s">
        <v>332</v>
      </c>
      <c r="D365" s="58">
        <v>0</v>
      </c>
      <c r="E365" s="58">
        <v>2000</v>
      </c>
      <c r="F365" s="58">
        <v>0</v>
      </c>
      <c r="G365" s="71">
        <v>0</v>
      </c>
      <c r="H365" s="71">
        <f t="shared" si="19"/>
        <v>0</v>
      </c>
    </row>
    <row r="366" spans="1:8" ht="25.5" x14ac:dyDescent="0.2">
      <c r="A366" s="33">
        <v>11</v>
      </c>
      <c r="B366" s="33">
        <v>4</v>
      </c>
      <c r="C366" s="34" t="s">
        <v>317</v>
      </c>
      <c r="D366" s="58">
        <v>0</v>
      </c>
      <c r="E366" s="58">
        <v>2000</v>
      </c>
      <c r="F366" s="58">
        <v>0</v>
      </c>
      <c r="G366" s="71">
        <v>0</v>
      </c>
      <c r="H366" s="71">
        <f t="shared" si="19"/>
        <v>0</v>
      </c>
    </row>
    <row r="367" spans="1:8" ht="38.25" x14ac:dyDescent="0.2">
      <c r="A367" s="33">
        <v>11</v>
      </c>
      <c r="B367" s="33">
        <v>42</v>
      </c>
      <c r="C367" s="34" t="s">
        <v>319</v>
      </c>
      <c r="D367" s="58">
        <v>0</v>
      </c>
      <c r="E367" s="58">
        <v>2000</v>
      </c>
      <c r="F367" s="58">
        <v>0</v>
      </c>
      <c r="G367" s="71">
        <v>0</v>
      </c>
      <c r="H367" s="71">
        <f t="shared" si="19"/>
        <v>0</v>
      </c>
    </row>
    <row r="368" spans="1:8" x14ac:dyDescent="0.2">
      <c r="A368" s="33">
        <v>11</v>
      </c>
      <c r="B368" s="33">
        <v>421</v>
      </c>
      <c r="C368" s="34" t="s">
        <v>320</v>
      </c>
      <c r="D368" s="58">
        <v>0</v>
      </c>
      <c r="E368" s="58" t="s">
        <v>16</v>
      </c>
      <c r="F368" s="58">
        <v>0</v>
      </c>
      <c r="G368" s="71">
        <v>0</v>
      </c>
      <c r="H368" s="58" t="s">
        <v>16</v>
      </c>
    </row>
    <row r="369" spans="1:8" ht="15" customHeight="1" x14ac:dyDescent="0.2">
      <c r="A369" s="33">
        <v>11</v>
      </c>
      <c r="B369" s="33">
        <v>4214</v>
      </c>
      <c r="C369" s="34" t="s">
        <v>413</v>
      </c>
      <c r="D369" s="58">
        <v>0</v>
      </c>
      <c r="E369" s="58" t="s">
        <v>16</v>
      </c>
      <c r="F369" s="58">
        <v>0</v>
      </c>
      <c r="G369" s="71">
        <v>0</v>
      </c>
      <c r="H369" s="58" t="s">
        <v>16</v>
      </c>
    </row>
    <row r="370" spans="1:8" ht="38.25" x14ac:dyDescent="0.2">
      <c r="A370" s="66">
        <v>11</v>
      </c>
      <c r="B370" s="66" t="s">
        <v>414</v>
      </c>
      <c r="C370" s="67" t="s">
        <v>415</v>
      </c>
      <c r="D370" s="68">
        <v>4825</v>
      </c>
      <c r="E370" s="68">
        <v>15000</v>
      </c>
      <c r="F370" s="68">
        <v>26023</v>
      </c>
      <c r="G370" s="57">
        <f t="shared" si="18"/>
        <v>539.33678756476684</v>
      </c>
      <c r="H370" s="57">
        <f t="shared" si="19"/>
        <v>173.48666666666665</v>
      </c>
    </row>
    <row r="371" spans="1:8" ht="45" customHeight="1" x14ac:dyDescent="0.2">
      <c r="A371" s="73"/>
      <c r="B371" s="70"/>
      <c r="C371" s="34" t="s">
        <v>332</v>
      </c>
      <c r="D371" s="58">
        <v>4825</v>
      </c>
      <c r="E371" s="58">
        <v>15000</v>
      </c>
      <c r="F371" s="58">
        <v>26023</v>
      </c>
      <c r="G371" s="71">
        <f t="shared" si="18"/>
        <v>539.33678756476684</v>
      </c>
      <c r="H371" s="71">
        <f t="shared" si="19"/>
        <v>173.48666666666665</v>
      </c>
    </row>
    <row r="372" spans="1:8" ht="25.5" x14ac:dyDescent="0.2">
      <c r="A372" s="33">
        <v>11</v>
      </c>
      <c r="B372" s="33">
        <v>4</v>
      </c>
      <c r="C372" s="34" t="s">
        <v>317</v>
      </c>
      <c r="D372" s="58">
        <v>4825</v>
      </c>
      <c r="E372" s="58">
        <v>15000</v>
      </c>
      <c r="F372" s="58">
        <v>26023</v>
      </c>
      <c r="G372" s="71">
        <f t="shared" si="18"/>
        <v>539.33678756476684</v>
      </c>
      <c r="H372" s="71">
        <f t="shared" si="19"/>
        <v>173.48666666666665</v>
      </c>
    </row>
    <row r="373" spans="1:8" ht="38.25" x14ac:dyDescent="0.2">
      <c r="A373" s="33">
        <v>11</v>
      </c>
      <c r="B373" s="33">
        <v>42</v>
      </c>
      <c r="C373" s="34" t="s">
        <v>319</v>
      </c>
      <c r="D373" s="58">
        <v>4825</v>
      </c>
      <c r="E373" s="58">
        <v>15000</v>
      </c>
      <c r="F373" s="58">
        <v>26023</v>
      </c>
      <c r="G373" s="71">
        <f t="shared" si="18"/>
        <v>539.33678756476684</v>
      </c>
      <c r="H373" s="71">
        <f t="shared" si="19"/>
        <v>173.48666666666665</v>
      </c>
    </row>
    <row r="374" spans="1:8" x14ac:dyDescent="0.2">
      <c r="A374" s="33">
        <v>11</v>
      </c>
      <c r="B374" s="33">
        <v>421</v>
      </c>
      <c r="C374" s="34" t="s">
        <v>320</v>
      </c>
      <c r="D374" s="58">
        <v>4825</v>
      </c>
      <c r="E374" s="58" t="s">
        <v>16</v>
      </c>
      <c r="F374" s="58">
        <v>26023</v>
      </c>
      <c r="G374" s="71">
        <f t="shared" si="18"/>
        <v>539.33678756476684</v>
      </c>
      <c r="H374" s="58" t="s">
        <v>16</v>
      </c>
    </row>
    <row r="375" spans="1:8" ht="15" customHeight="1" x14ac:dyDescent="0.2">
      <c r="A375" s="33">
        <v>11</v>
      </c>
      <c r="B375" s="33">
        <v>4214</v>
      </c>
      <c r="C375" s="34" t="s">
        <v>413</v>
      </c>
      <c r="D375" s="58">
        <v>4825</v>
      </c>
      <c r="E375" s="58" t="s">
        <v>16</v>
      </c>
      <c r="F375" s="58">
        <v>26023</v>
      </c>
      <c r="G375" s="71">
        <f t="shared" si="18"/>
        <v>539.33678756476684</v>
      </c>
      <c r="H375" s="58" t="s">
        <v>16</v>
      </c>
    </row>
    <row r="376" spans="1:8" ht="51" x14ac:dyDescent="0.2">
      <c r="A376" s="66">
        <v>11</v>
      </c>
      <c r="B376" s="66" t="s">
        <v>416</v>
      </c>
      <c r="C376" s="67" t="s">
        <v>417</v>
      </c>
      <c r="D376" s="68">
        <v>773.75</v>
      </c>
      <c r="E376" s="68">
        <v>1000</v>
      </c>
      <c r="F376" s="68">
        <v>0</v>
      </c>
      <c r="G376" s="57">
        <f t="shared" si="18"/>
        <v>0</v>
      </c>
      <c r="H376" s="57">
        <f t="shared" si="19"/>
        <v>0</v>
      </c>
    </row>
    <row r="377" spans="1:8" ht="45" customHeight="1" x14ac:dyDescent="0.2">
      <c r="A377" s="69"/>
      <c r="B377" s="70"/>
      <c r="C377" s="34" t="s">
        <v>332</v>
      </c>
      <c r="D377" s="58">
        <v>773.75</v>
      </c>
      <c r="E377" s="58">
        <v>1000</v>
      </c>
      <c r="F377" s="58">
        <v>0</v>
      </c>
      <c r="G377" s="71">
        <f t="shared" si="18"/>
        <v>0</v>
      </c>
      <c r="H377" s="71">
        <f t="shared" si="19"/>
        <v>0</v>
      </c>
    </row>
    <row r="378" spans="1:8" ht="25.5" x14ac:dyDescent="0.2">
      <c r="A378" s="33">
        <v>11</v>
      </c>
      <c r="B378" s="33">
        <v>4</v>
      </c>
      <c r="C378" s="34" t="s">
        <v>317</v>
      </c>
      <c r="D378" s="58">
        <v>773.75</v>
      </c>
      <c r="E378" s="58">
        <v>1000</v>
      </c>
      <c r="F378" s="58">
        <v>0</v>
      </c>
      <c r="G378" s="71">
        <f t="shared" si="18"/>
        <v>0</v>
      </c>
      <c r="H378" s="71">
        <f t="shared" si="19"/>
        <v>0</v>
      </c>
    </row>
    <row r="379" spans="1:8" ht="38.25" x14ac:dyDescent="0.2">
      <c r="A379" s="33">
        <v>11</v>
      </c>
      <c r="B379" s="33">
        <v>42</v>
      </c>
      <c r="C379" s="34" t="s">
        <v>319</v>
      </c>
      <c r="D379" s="58">
        <v>773.75</v>
      </c>
      <c r="E379" s="58">
        <v>1000</v>
      </c>
      <c r="F379" s="58">
        <v>0</v>
      </c>
      <c r="G379" s="71">
        <f t="shared" si="18"/>
        <v>0</v>
      </c>
      <c r="H379" s="71">
        <f t="shared" si="19"/>
        <v>0</v>
      </c>
    </row>
    <row r="380" spans="1:8" x14ac:dyDescent="0.2">
      <c r="A380" s="33">
        <v>11</v>
      </c>
      <c r="B380" s="33">
        <v>421</v>
      </c>
      <c r="C380" s="34" t="s">
        <v>320</v>
      </c>
      <c r="D380" s="58">
        <v>773.75</v>
      </c>
      <c r="E380" s="58" t="s">
        <v>16</v>
      </c>
      <c r="F380" s="58">
        <v>0</v>
      </c>
      <c r="G380" s="71">
        <f t="shared" ref="G380:G435" si="20">(F380/D380)*100</f>
        <v>0</v>
      </c>
      <c r="H380" s="58" t="s">
        <v>16</v>
      </c>
    </row>
    <row r="381" spans="1:8" x14ac:dyDescent="0.2">
      <c r="A381" s="33">
        <v>11</v>
      </c>
      <c r="B381" s="33">
        <v>4212</v>
      </c>
      <c r="C381" s="34" t="s">
        <v>321</v>
      </c>
      <c r="D381" s="58">
        <v>773.75</v>
      </c>
      <c r="E381" s="58" t="s">
        <v>16</v>
      </c>
      <c r="F381" s="58">
        <v>0</v>
      </c>
      <c r="G381" s="71">
        <f t="shared" si="20"/>
        <v>0</v>
      </c>
      <c r="H381" s="58" t="s">
        <v>16</v>
      </c>
    </row>
    <row r="382" spans="1:8" ht="29.25" customHeight="1" x14ac:dyDescent="0.2">
      <c r="A382" s="66">
        <v>43.51</v>
      </c>
      <c r="B382" s="66" t="s">
        <v>418</v>
      </c>
      <c r="C382" s="67" t="s">
        <v>419</v>
      </c>
      <c r="D382" s="68">
        <v>0</v>
      </c>
      <c r="E382" s="68">
        <v>20000</v>
      </c>
      <c r="F382" s="68">
        <v>0</v>
      </c>
      <c r="G382" s="57">
        <v>0</v>
      </c>
      <c r="H382" s="57">
        <f t="shared" si="19"/>
        <v>0</v>
      </c>
    </row>
    <row r="383" spans="1:8" ht="53.25" customHeight="1" x14ac:dyDescent="0.2">
      <c r="A383" s="69"/>
      <c r="B383" s="70"/>
      <c r="C383" s="34" t="s">
        <v>332</v>
      </c>
      <c r="D383" s="58">
        <v>0</v>
      </c>
      <c r="E383" s="58">
        <v>20000</v>
      </c>
      <c r="F383" s="58">
        <v>0</v>
      </c>
      <c r="G383" s="71">
        <v>0</v>
      </c>
      <c r="H383" s="71">
        <f t="shared" si="19"/>
        <v>0</v>
      </c>
    </row>
    <row r="384" spans="1:8" ht="25.5" x14ac:dyDescent="0.2">
      <c r="A384" s="33">
        <v>43.52</v>
      </c>
      <c r="B384" s="33">
        <v>4</v>
      </c>
      <c r="C384" s="34" t="s">
        <v>317</v>
      </c>
      <c r="D384" s="58">
        <v>0</v>
      </c>
      <c r="E384" s="58">
        <v>20000</v>
      </c>
      <c r="F384" s="58">
        <v>0</v>
      </c>
      <c r="G384" s="71">
        <v>0</v>
      </c>
      <c r="H384" s="71">
        <f t="shared" si="19"/>
        <v>0</v>
      </c>
    </row>
    <row r="385" spans="1:8" ht="38.25" x14ac:dyDescent="0.2">
      <c r="A385" s="33">
        <v>43.52</v>
      </c>
      <c r="B385" s="33">
        <v>42</v>
      </c>
      <c r="C385" s="34" t="s">
        <v>319</v>
      </c>
      <c r="D385" s="58">
        <v>0</v>
      </c>
      <c r="E385" s="58">
        <v>20000</v>
      </c>
      <c r="F385" s="58">
        <v>0</v>
      </c>
      <c r="G385" s="71">
        <v>0</v>
      </c>
      <c r="H385" s="71">
        <f t="shared" si="19"/>
        <v>0</v>
      </c>
    </row>
    <row r="386" spans="1:8" x14ac:dyDescent="0.2">
      <c r="A386" s="33">
        <v>43.52</v>
      </c>
      <c r="B386" s="33">
        <v>422</v>
      </c>
      <c r="C386" s="34" t="s">
        <v>322</v>
      </c>
      <c r="D386" s="58">
        <v>0</v>
      </c>
      <c r="E386" s="58" t="s">
        <v>16</v>
      </c>
      <c r="F386" s="58">
        <v>0</v>
      </c>
      <c r="G386" s="71">
        <v>0</v>
      </c>
      <c r="H386" s="58" t="s">
        <v>16</v>
      </c>
    </row>
    <row r="387" spans="1:8" x14ac:dyDescent="0.2">
      <c r="A387" s="33">
        <v>43.52</v>
      </c>
      <c r="B387" s="33">
        <v>4226</v>
      </c>
      <c r="C387" s="34" t="s">
        <v>326</v>
      </c>
      <c r="D387" s="58">
        <v>0</v>
      </c>
      <c r="E387" s="58" t="s">
        <v>16</v>
      </c>
      <c r="F387" s="58">
        <v>0</v>
      </c>
      <c r="G387" s="71">
        <v>0</v>
      </c>
      <c r="H387" s="58" t="s">
        <v>16</v>
      </c>
    </row>
    <row r="388" spans="1:8" ht="51" x14ac:dyDescent="0.2">
      <c r="A388" s="66">
        <v>43.52</v>
      </c>
      <c r="B388" s="66" t="s">
        <v>420</v>
      </c>
      <c r="C388" s="67" t="s">
        <v>589</v>
      </c>
      <c r="D388" s="68">
        <v>0</v>
      </c>
      <c r="E388" s="68">
        <v>1000</v>
      </c>
      <c r="F388" s="68">
        <v>0</v>
      </c>
      <c r="G388" s="57">
        <v>0</v>
      </c>
      <c r="H388" s="57">
        <f t="shared" si="19"/>
        <v>0</v>
      </c>
    </row>
    <row r="389" spans="1:8" ht="54.75" customHeight="1" x14ac:dyDescent="0.2">
      <c r="A389" s="69"/>
      <c r="B389" s="70"/>
      <c r="C389" s="34" t="s">
        <v>332</v>
      </c>
      <c r="D389" s="71">
        <v>0</v>
      </c>
      <c r="E389" s="58">
        <v>1000</v>
      </c>
      <c r="F389" s="71">
        <v>0</v>
      </c>
      <c r="G389" s="71">
        <v>0</v>
      </c>
      <c r="H389" s="71">
        <f t="shared" si="19"/>
        <v>0</v>
      </c>
    </row>
    <row r="390" spans="1:8" ht="25.5" x14ac:dyDescent="0.2">
      <c r="A390" s="33">
        <v>43.52</v>
      </c>
      <c r="B390" s="33">
        <v>4</v>
      </c>
      <c r="C390" s="34" t="s">
        <v>317</v>
      </c>
      <c r="D390" s="71">
        <v>0</v>
      </c>
      <c r="E390" s="58">
        <v>1000</v>
      </c>
      <c r="F390" s="71">
        <v>0</v>
      </c>
      <c r="G390" s="71">
        <v>0</v>
      </c>
      <c r="H390" s="71">
        <f t="shared" si="19"/>
        <v>0</v>
      </c>
    </row>
    <row r="391" spans="1:8" ht="38.25" x14ac:dyDescent="0.2">
      <c r="A391" s="33">
        <v>43.52</v>
      </c>
      <c r="B391" s="33">
        <v>42</v>
      </c>
      <c r="C391" s="34" t="s">
        <v>319</v>
      </c>
      <c r="D391" s="71">
        <v>0</v>
      </c>
      <c r="E391" s="58">
        <v>1000</v>
      </c>
      <c r="F391" s="71">
        <v>0</v>
      </c>
      <c r="G391" s="71">
        <v>0</v>
      </c>
      <c r="H391" s="71">
        <f t="shared" si="19"/>
        <v>0</v>
      </c>
    </row>
    <row r="392" spans="1:8" x14ac:dyDescent="0.2">
      <c r="A392" s="33">
        <v>43.52</v>
      </c>
      <c r="B392" s="33">
        <v>421</v>
      </c>
      <c r="C392" s="34" t="s">
        <v>320</v>
      </c>
      <c r="D392" s="71">
        <v>0</v>
      </c>
      <c r="E392" s="58" t="s">
        <v>16</v>
      </c>
      <c r="F392" s="71">
        <v>0</v>
      </c>
      <c r="G392" s="71">
        <v>0</v>
      </c>
      <c r="H392" s="58" t="s">
        <v>16</v>
      </c>
    </row>
    <row r="393" spans="1:8" x14ac:dyDescent="0.2">
      <c r="A393" s="33">
        <v>43.52</v>
      </c>
      <c r="B393" s="33">
        <v>4212</v>
      </c>
      <c r="C393" s="34" t="s">
        <v>321</v>
      </c>
      <c r="D393" s="71">
        <v>0</v>
      </c>
      <c r="E393" s="58" t="s">
        <v>16</v>
      </c>
      <c r="F393" s="71">
        <v>0</v>
      </c>
      <c r="G393" s="71">
        <v>0</v>
      </c>
      <c r="H393" s="58" t="s">
        <v>16</v>
      </c>
    </row>
    <row r="394" spans="1:8" ht="76.5" x14ac:dyDescent="0.2">
      <c r="A394" s="35">
        <v>11</v>
      </c>
      <c r="B394" s="36" t="s">
        <v>591</v>
      </c>
      <c r="C394" s="35" t="s">
        <v>590</v>
      </c>
      <c r="D394" s="57">
        <v>0</v>
      </c>
      <c r="E394" s="57">
        <v>120000</v>
      </c>
      <c r="F394" s="68">
        <v>0</v>
      </c>
      <c r="G394" s="57">
        <v>0</v>
      </c>
      <c r="H394" s="57">
        <f t="shared" si="19"/>
        <v>0</v>
      </c>
    </row>
    <row r="395" spans="1:8" ht="38.25" x14ac:dyDescent="0.2">
      <c r="A395" s="37"/>
      <c r="B395" s="33"/>
      <c r="C395" s="34" t="s">
        <v>332</v>
      </c>
      <c r="D395" s="58">
        <v>0</v>
      </c>
      <c r="E395" s="58">
        <v>120000</v>
      </c>
      <c r="F395" s="71">
        <v>0</v>
      </c>
      <c r="G395" s="71">
        <v>0</v>
      </c>
      <c r="H395" s="71">
        <f t="shared" si="19"/>
        <v>0</v>
      </c>
    </row>
    <row r="396" spans="1:8" ht="25.5" x14ac:dyDescent="0.2">
      <c r="A396" s="34">
        <v>11</v>
      </c>
      <c r="B396" s="33">
        <v>4</v>
      </c>
      <c r="C396" s="34" t="s">
        <v>317</v>
      </c>
      <c r="D396" s="58">
        <v>0</v>
      </c>
      <c r="E396" s="58">
        <v>120000</v>
      </c>
      <c r="F396" s="71">
        <v>0</v>
      </c>
      <c r="G396" s="71">
        <v>0</v>
      </c>
      <c r="H396" s="71">
        <f t="shared" si="19"/>
        <v>0</v>
      </c>
    </row>
    <row r="397" spans="1:8" ht="38.25" x14ac:dyDescent="0.2">
      <c r="A397" s="34">
        <v>11</v>
      </c>
      <c r="B397" s="33">
        <v>42</v>
      </c>
      <c r="C397" s="34" t="s">
        <v>319</v>
      </c>
      <c r="D397" s="58">
        <v>0</v>
      </c>
      <c r="E397" s="58">
        <v>120000</v>
      </c>
      <c r="F397" s="71">
        <v>0</v>
      </c>
      <c r="G397" s="71">
        <v>0</v>
      </c>
      <c r="H397" s="71">
        <f t="shared" si="19"/>
        <v>0</v>
      </c>
    </row>
    <row r="398" spans="1:8" x14ac:dyDescent="0.2">
      <c r="A398" s="34">
        <v>11</v>
      </c>
      <c r="B398" s="33">
        <v>421</v>
      </c>
      <c r="C398" s="34" t="s">
        <v>320</v>
      </c>
      <c r="D398" s="71">
        <v>0</v>
      </c>
      <c r="E398" s="58" t="s">
        <v>16</v>
      </c>
      <c r="F398" s="71">
        <v>0</v>
      </c>
      <c r="G398" s="71">
        <v>0</v>
      </c>
      <c r="H398" s="58" t="s">
        <v>16</v>
      </c>
    </row>
    <row r="399" spans="1:8" x14ac:dyDescent="0.2">
      <c r="A399" s="34">
        <v>11</v>
      </c>
      <c r="B399" s="33">
        <v>4214</v>
      </c>
      <c r="C399" s="34" t="s">
        <v>413</v>
      </c>
      <c r="D399" s="71">
        <v>0</v>
      </c>
      <c r="E399" s="58" t="s">
        <v>16</v>
      </c>
      <c r="F399" s="71">
        <v>0</v>
      </c>
      <c r="G399" s="71">
        <v>0</v>
      </c>
      <c r="H399" s="58" t="s">
        <v>16</v>
      </c>
    </row>
    <row r="400" spans="1:8" ht="51" x14ac:dyDescent="0.2">
      <c r="A400" s="66">
        <v>52</v>
      </c>
      <c r="B400" s="66" t="s">
        <v>423</v>
      </c>
      <c r="C400" s="67" t="s">
        <v>421</v>
      </c>
      <c r="D400" s="68">
        <v>19437.240000000002</v>
      </c>
      <c r="E400" s="68">
        <v>30000</v>
      </c>
      <c r="F400" s="68">
        <v>0</v>
      </c>
      <c r="G400" s="57">
        <f t="shared" si="20"/>
        <v>0</v>
      </c>
      <c r="H400" s="57">
        <f t="shared" si="19"/>
        <v>0</v>
      </c>
    </row>
    <row r="401" spans="1:8" ht="38.25" x14ac:dyDescent="0.2">
      <c r="A401" s="69"/>
      <c r="B401" s="70"/>
      <c r="C401" s="34" t="s">
        <v>422</v>
      </c>
      <c r="D401" s="58">
        <v>19437.240000000002</v>
      </c>
      <c r="E401" s="58">
        <v>30000</v>
      </c>
      <c r="F401" s="71">
        <v>0</v>
      </c>
      <c r="G401" s="71">
        <f t="shared" si="20"/>
        <v>0</v>
      </c>
      <c r="H401" s="71">
        <f t="shared" si="19"/>
        <v>0</v>
      </c>
    </row>
    <row r="402" spans="1:8" ht="25.5" x14ac:dyDescent="0.2">
      <c r="A402" s="33">
        <v>52</v>
      </c>
      <c r="B402" s="33">
        <v>4</v>
      </c>
      <c r="C402" s="34" t="s">
        <v>317</v>
      </c>
      <c r="D402" s="58">
        <v>19437.240000000002</v>
      </c>
      <c r="E402" s="58">
        <v>30000</v>
      </c>
      <c r="F402" s="71">
        <v>0</v>
      </c>
      <c r="G402" s="71">
        <f t="shared" si="20"/>
        <v>0</v>
      </c>
      <c r="H402" s="71">
        <f t="shared" si="19"/>
        <v>0</v>
      </c>
    </row>
    <row r="403" spans="1:8" ht="38.25" x14ac:dyDescent="0.2">
      <c r="A403" s="33">
        <v>52</v>
      </c>
      <c r="B403" s="33">
        <v>42</v>
      </c>
      <c r="C403" s="34" t="s">
        <v>319</v>
      </c>
      <c r="D403" s="58">
        <v>19437.240000000002</v>
      </c>
      <c r="E403" s="58">
        <v>30000</v>
      </c>
      <c r="F403" s="71">
        <v>0</v>
      </c>
      <c r="G403" s="71">
        <f t="shared" si="20"/>
        <v>0</v>
      </c>
      <c r="H403" s="71">
        <f t="shared" si="19"/>
        <v>0</v>
      </c>
    </row>
    <row r="404" spans="1:8" x14ac:dyDescent="0.2">
      <c r="A404" s="33">
        <v>52</v>
      </c>
      <c r="B404" s="33">
        <v>421</v>
      </c>
      <c r="C404" s="34" t="s">
        <v>320</v>
      </c>
      <c r="D404" s="58">
        <v>19437.240000000002</v>
      </c>
      <c r="E404" s="58" t="s">
        <v>16</v>
      </c>
      <c r="F404" s="71">
        <v>0</v>
      </c>
      <c r="G404" s="71">
        <f t="shared" si="20"/>
        <v>0</v>
      </c>
      <c r="H404" s="58" t="s">
        <v>16</v>
      </c>
    </row>
    <row r="405" spans="1:8" ht="15" customHeight="1" x14ac:dyDescent="0.2">
      <c r="A405" s="33">
        <v>52</v>
      </c>
      <c r="B405" s="33">
        <v>4214</v>
      </c>
      <c r="C405" s="34" t="s">
        <v>413</v>
      </c>
      <c r="D405" s="58">
        <v>19437.240000000002</v>
      </c>
      <c r="E405" s="58" t="s">
        <v>16</v>
      </c>
      <c r="F405" s="71">
        <v>0</v>
      </c>
      <c r="G405" s="71">
        <f t="shared" si="20"/>
        <v>0</v>
      </c>
      <c r="H405" s="58" t="s">
        <v>16</v>
      </c>
    </row>
    <row r="406" spans="1:8" ht="38.25" x14ac:dyDescent="0.2">
      <c r="A406" s="66">
        <v>11.52</v>
      </c>
      <c r="B406" s="66" t="s">
        <v>425</v>
      </c>
      <c r="C406" s="67" t="s">
        <v>424</v>
      </c>
      <c r="D406" s="68">
        <v>8097.88</v>
      </c>
      <c r="E406" s="68">
        <v>50000</v>
      </c>
      <c r="F406" s="68">
        <v>0</v>
      </c>
      <c r="G406" s="57">
        <f t="shared" si="20"/>
        <v>0</v>
      </c>
      <c r="H406" s="57">
        <f t="shared" si="19"/>
        <v>0</v>
      </c>
    </row>
    <row r="407" spans="1:8" ht="51.75" customHeight="1" x14ac:dyDescent="0.2">
      <c r="A407" s="69"/>
      <c r="B407" s="70"/>
      <c r="C407" s="34" t="s">
        <v>332</v>
      </c>
      <c r="D407" s="71">
        <v>8097.88</v>
      </c>
      <c r="E407" s="58">
        <v>50000</v>
      </c>
      <c r="F407" s="71">
        <v>0</v>
      </c>
      <c r="G407" s="71">
        <f t="shared" si="20"/>
        <v>0</v>
      </c>
      <c r="H407" s="71">
        <f t="shared" si="19"/>
        <v>0</v>
      </c>
    </row>
    <row r="408" spans="1:8" ht="25.5" x14ac:dyDescent="0.2">
      <c r="A408" s="33">
        <v>11.52</v>
      </c>
      <c r="B408" s="33">
        <v>4</v>
      </c>
      <c r="C408" s="34" t="s">
        <v>317</v>
      </c>
      <c r="D408" s="71">
        <v>8097.88</v>
      </c>
      <c r="E408" s="58">
        <v>50000</v>
      </c>
      <c r="F408" s="71">
        <v>0</v>
      </c>
      <c r="G408" s="71">
        <f t="shared" si="20"/>
        <v>0</v>
      </c>
      <c r="H408" s="71">
        <f t="shared" ref="H408:H469" si="21">(F408/E408)*100</f>
        <v>0</v>
      </c>
    </row>
    <row r="409" spans="1:8" ht="38.25" x14ac:dyDescent="0.2">
      <c r="A409" s="33">
        <v>11.52</v>
      </c>
      <c r="B409" s="33">
        <v>42</v>
      </c>
      <c r="C409" s="34" t="s">
        <v>319</v>
      </c>
      <c r="D409" s="71">
        <v>8097.88</v>
      </c>
      <c r="E409" s="58">
        <v>50000</v>
      </c>
      <c r="F409" s="71">
        <v>0</v>
      </c>
      <c r="G409" s="71">
        <f t="shared" si="20"/>
        <v>0</v>
      </c>
      <c r="H409" s="71">
        <f t="shared" si="21"/>
        <v>0</v>
      </c>
    </row>
    <row r="410" spans="1:8" x14ac:dyDescent="0.2">
      <c r="A410" s="33">
        <v>11.52</v>
      </c>
      <c r="B410" s="33">
        <v>421</v>
      </c>
      <c r="C410" s="34" t="s">
        <v>320</v>
      </c>
      <c r="D410" s="71">
        <v>8097.88</v>
      </c>
      <c r="E410" s="58" t="s">
        <v>16</v>
      </c>
      <c r="F410" s="71">
        <v>0</v>
      </c>
      <c r="G410" s="71">
        <f t="shared" si="20"/>
        <v>0</v>
      </c>
      <c r="H410" s="58" t="s">
        <v>16</v>
      </c>
    </row>
    <row r="411" spans="1:8" ht="25.5" x14ac:dyDescent="0.2">
      <c r="A411" s="33">
        <v>11.52</v>
      </c>
      <c r="B411" s="33">
        <v>4213</v>
      </c>
      <c r="C411" s="34" t="s">
        <v>408</v>
      </c>
      <c r="D411" s="71">
        <v>8097.88</v>
      </c>
      <c r="E411" s="58" t="s">
        <v>16</v>
      </c>
      <c r="F411" s="71">
        <v>0</v>
      </c>
      <c r="G411" s="71">
        <f t="shared" si="20"/>
        <v>0</v>
      </c>
      <c r="H411" s="58" t="s">
        <v>16</v>
      </c>
    </row>
    <row r="412" spans="1:8" ht="51" x14ac:dyDescent="0.2">
      <c r="A412" s="36">
        <v>11.52</v>
      </c>
      <c r="B412" s="36" t="s">
        <v>427</v>
      </c>
      <c r="C412" s="35" t="s">
        <v>593</v>
      </c>
      <c r="D412" s="57">
        <v>0</v>
      </c>
      <c r="E412" s="57">
        <v>60000</v>
      </c>
      <c r="F412" s="57">
        <v>40692.400000000001</v>
      </c>
      <c r="G412" s="57">
        <v>0</v>
      </c>
      <c r="H412" s="57">
        <f t="shared" si="21"/>
        <v>67.820666666666668</v>
      </c>
    </row>
    <row r="413" spans="1:8" ht="38.25" x14ac:dyDescent="0.2">
      <c r="A413" s="33"/>
      <c r="B413" s="33"/>
      <c r="C413" s="34" t="s">
        <v>332</v>
      </c>
      <c r="D413" s="71">
        <v>0</v>
      </c>
      <c r="E413" s="58">
        <v>60000</v>
      </c>
      <c r="F413" s="71">
        <v>40692.400000000001</v>
      </c>
      <c r="G413" s="71">
        <v>0</v>
      </c>
      <c r="H413" s="71">
        <f t="shared" si="21"/>
        <v>67.820666666666668</v>
      </c>
    </row>
    <row r="414" spans="1:8" ht="25.5" x14ac:dyDescent="0.2">
      <c r="A414" s="33">
        <v>11.52</v>
      </c>
      <c r="B414" s="33">
        <v>4</v>
      </c>
      <c r="C414" s="34" t="s">
        <v>317</v>
      </c>
      <c r="D414" s="71">
        <v>0</v>
      </c>
      <c r="E414" s="58">
        <v>60000</v>
      </c>
      <c r="F414" s="71">
        <v>40692.400000000001</v>
      </c>
      <c r="G414" s="71">
        <v>0</v>
      </c>
      <c r="H414" s="71">
        <f t="shared" si="21"/>
        <v>67.820666666666668</v>
      </c>
    </row>
    <row r="415" spans="1:8" ht="38.25" x14ac:dyDescent="0.2">
      <c r="A415" s="33">
        <v>11.52</v>
      </c>
      <c r="B415" s="33">
        <v>42</v>
      </c>
      <c r="C415" s="34" t="s">
        <v>319</v>
      </c>
      <c r="D415" s="71">
        <v>0</v>
      </c>
      <c r="E415" s="58">
        <v>60000</v>
      </c>
      <c r="F415" s="71">
        <v>40692.400000000001</v>
      </c>
      <c r="G415" s="71">
        <v>0</v>
      </c>
      <c r="H415" s="71">
        <f t="shared" si="21"/>
        <v>67.820666666666668</v>
      </c>
    </row>
    <row r="416" spans="1:8" x14ac:dyDescent="0.2">
      <c r="A416" s="33">
        <v>11.52</v>
      </c>
      <c r="B416" s="33">
        <v>421</v>
      </c>
      <c r="C416" s="34" t="s">
        <v>320</v>
      </c>
      <c r="D416" s="71">
        <v>0</v>
      </c>
      <c r="E416" s="58" t="s">
        <v>16</v>
      </c>
      <c r="F416" s="71">
        <v>40692.400000000001</v>
      </c>
      <c r="G416" s="71">
        <v>0</v>
      </c>
      <c r="H416" s="58" t="s">
        <v>16</v>
      </c>
    </row>
    <row r="417" spans="1:10" ht="25.5" x14ac:dyDescent="0.2">
      <c r="A417" s="33">
        <v>11.52</v>
      </c>
      <c r="B417" s="33">
        <v>4213</v>
      </c>
      <c r="C417" s="34" t="s">
        <v>408</v>
      </c>
      <c r="D417" s="71">
        <v>0</v>
      </c>
      <c r="E417" s="58" t="s">
        <v>16</v>
      </c>
      <c r="F417" s="71">
        <v>40692.400000000001</v>
      </c>
      <c r="G417" s="71">
        <v>0</v>
      </c>
      <c r="H417" s="58" t="s">
        <v>16</v>
      </c>
    </row>
    <row r="418" spans="1:10" ht="51" x14ac:dyDescent="0.2">
      <c r="A418" s="66">
        <v>31.52</v>
      </c>
      <c r="B418" s="66" t="s">
        <v>428</v>
      </c>
      <c r="C418" s="67" t="s">
        <v>592</v>
      </c>
      <c r="D418" s="68">
        <v>0</v>
      </c>
      <c r="E418" s="68">
        <v>5000</v>
      </c>
      <c r="F418" s="68">
        <v>0</v>
      </c>
      <c r="G418" s="57">
        <v>0</v>
      </c>
      <c r="H418" s="57">
        <f t="shared" si="21"/>
        <v>0</v>
      </c>
    </row>
    <row r="419" spans="1:10" ht="38.25" x14ac:dyDescent="0.2">
      <c r="A419" s="69"/>
      <c r="B419" s="70"/>
      <c r="C419" s="34" t="s">
        <v>426</v>
      </c>
      <c r="D419" s="58">
        <v>0</v>
      </c>
      <c r="E419" s="58">
        <v>5000</v>
      </c>
      <c r="F419" s="58">
        <v>0</v>
      </c>
      <c r="G419" s="71">
        <v>0</v>
      </c>
      <c r="H419" s="71">
        <f t="shared" si="21"/>
        <v>0</v>
      </c>
    </row>
    <row r="420" spans="1:10" ht="25.5" x14ac:dyDescent="0.2">
      <c r="A420" s="33">
        <v>31.52</v>
      </c>
      <c r="B420" s="33">
        <v>4</v>
      </c>
      <c r="C420" s="34" t="s">
        <v>317</v>
      </c>
      <c r="D420" s="58">
        <v>0</v>
      </c>
      <c r="E420" s="58">
        <v>5000</v>
      </c>
      <c r="F420" s="58">
        <v>0</v>
      </c>
      <c r="G420" s="71">
        <v>0</v>
      </c>
      <c r="H420" s="71">
        <f t="shared" si="21"/>
        <v>0</v>
      </c>
    </row>
    <row r="421" spans="1:10" ht="38.25" x14ac:dyDescent="0.2">
      <c r="A421" s="33">
        <v>31.52</v>
      </c>
      <c r="B421" s="33">
        <v>42</v>
      </c>
      <c r="C421" s="34" t="s">
        <v>319</v>
      </c>
      <c r="D421" s="58">
        <v>0</v>
      </c>
      <c r="E421" s="58">
        <v>5000</v>
      </c>
      <c r="F421" s="58">
        <v>0</v>
      </c>
      <c r="G421" s="71">
        <v>0</v>
      </c>
      <c r="H421" s="71">
        <f t="shared" si="21"/>
        <v>0</v>
      </c>
    </row>
    <row r="422" spans="1:10" x14ac:dyDescent="0.2">
      <c r="A422" s="33">
        <v>31.52</v>
      </c>
      <c r="B422" s="33">
        <v>421</v>
      </c>
      <c r="C422" s="34" t="s">
        <v>320</v>
      </c>
      <c r="D422" s="58">
        <v>0</v>
      </c>
      <c r="E422" s="58" t="s">
        <v>16</v>
      </c>
      <c r="F422" s="58">
        <v>0</v>
      </c>
      <c r="G422" s="71">
        <v>0</v>
      </c>
      <c r="H422" s="58" t="s">
        <v>16</v>
      </c>
    </row>
    <row r="423" spans="1:10" ht="15" customHeight="1" x14ac:dyDescent="0.2">
      <c r="A423" s="33">
        <v>31.52</v>
      </c>
      <c r="B423" s="33">
        <v>4214</v>
      </c>
      <c r="C423" s="34" t="s">
        <v>413</v>
      </c>
      <c r="D423" s="58">
        <v>0</v>
      </c>
      <c r="E423" s="58" t="s">
        <v>16</v>
      </c>
      <c r="F423" s="58">
        <v>0</v>
      </c>
      <c r="G423" s="71">
        <v>0</v>
      </c>
      <c r="H423" s="58" t="s">
        <v>16</v>
      </c>
    </row>
    <row r="424" spans="1:10" ht="38.25" x14ac:dyDescent="0.2">
      <c r="A424" s="66">
        <v>31.52</v>
      </c>
      <c r="B424" s="66" t="s">
        <v>429</v>
      </c>
      <c r="C424" s="67" t="s">
        <v>594</v>
      </c>
      <c r="D424" s="68">
        <v>0</v>
      </c>
      <c r="E424" s="68">
        <v>15000</v>
      </c>
      <c r="F424" s="68">
        <v>0</v>
      </c>
      <c r="G424" s="57">
        <v>0</v>
      </c>
      <c r="H424" s="57">
        <f t="shared" si="21"/>
        <v>0</v>
      </c>
    </row>
    <row r="425" spans="1:10" ht="38.25" x14ac:dyDescent="0.2">
      <c r="A425" s="69"/>
      <c r="B425" s="70"/>
      <c r="C425" s="34" t="s">
        <v>332</v>
      </c>
      <c r="D425" s="58">
        <v>0</v>
      </c>
      <c r="E425" s="58">
        <v>15000</v>
      </c>
      <c r="F425" s="58">
        <v>0</v>
      </c>
      <c r="G425" s="71">
        <v>0</v>
      </c>
      <c r="H425" s="71">
        <f t="shared" si="21"/>
        <v>0</v>
      </c>
    </row>
    <row r="426" spans="1:10" ht="25.5" x14ac:dyDescent="0.2">
      <c r="A426" s="33">
        <v>31.52</v>
      </c>
      <c r="B426" s="33">
        <v>4</v>
      </c>
      <c r="C426" s="34" t="s">
        <v>317</v>
      </c>
      <c r="D426" s="58">
        <v>0</v>
      </c>
      <c r="E426" s="58">
        <v>15000</v>
      </c>
      <c r="F426" s="58">
        <v>0</v>
      </c>
      <c r="G426" s="71">
        <v>0</v>
      </c>
      <c r="H426" s="71">
        <f t="shared" si="21"/>
        <v>0</v>
      </c>
    </row>
    <row r="427" spans="1:10" ht="38.25" x14ac:dyDescent="0.2">
      <c r="A427" s="33">
        <v>31.52</v>
      </c>
      <c r="B427" s="33">
        <v>42</v>
      </c>
      <c r="C427" s="34" t="s">
        <v>319</v>
      </c>
      <c r="D427" s="58">
        <v>0</v>
      </c>
      <c r="E427" s="58">
        <v>15000</v>
      </c>
      <c r="F427" s="58">
        <v>0</v>
      </c>
      <c r="G427" s="71">
        <v>0</v>
      </c>
      <c r="H427" s="71">
        <f t="shared" si="21"/>
        <v>0</v>
      </c>
    </row>
    <row r="428" spans="1:10" x14ac:dyDescent="0.2">
      <c r="A428" s="33">
        <v>31.52</v>
      </c>
      <c r="B428" s="33">
        <v>421</v>
      </c>
      <c r="C428" s="34" t="s">
        <v>320</v>
      </c>
      <c r="D428" s="58">
        <v>0</v>
      </c>
      <c r="E428" s="58" t="s">
        <v>16</v>
      </c>
      <c r="F428" s="58">
        <v>0</v>
      </c>
      <c r="G428" s="71">
        <v>0</v>
      </c>
      <c r="H428" s="58" t="s">
        <v>16</v>
      </c>
    </row>
    <row r="429" spans="1:10" ht="15" customHeight="1" x14ac:dyDescent="0.2">
      <c r="A429" s="33">
        <v>31.52</v>
      </c>
      <c r="B429" s="33">
        <v>4214</v>
      </c>
      <c r="C429" s="34" t="s">
        <v>413</v>
      </c>
      <c r="D429" s="58">
        <v>0</v>
      </c>
      <c r="E429" s="58" t="s">
        <v>16</v>
      </c>
      <c r="F429" s="58">
        <v>0</v>
      </c>
      <c r="G429" s="71">
        <v>0</v>
      </c>
      <c r="H429" s="58" t="s">
        <v>16</v>
      </c>
    </row>
    <row r="430" spans="1:10" ht="98.25" customHeight="1" x14ac:dyDescent="0.2">
      <c r="A430" s="66">
        <v>11.52</v>
      </c>
      <c r="B430" s="66" t="s">
        <v>430</v>
      </c>
      <c r="C430" s="67" t="s">
        <v>431</v>
      </c>
      <c r="D430" s="68">
        <v>483057.44</v>
      </c>
      <c r="E430" s="68">
        <v>70000</v>
      </c>
      <c r="F430" s="68">
        <v>1079620.43</v>
      </c>
      <c r="G430" s="57">
        <f>(F430/D430)*100</f>
        <v>223.49731949061794</v>
      </c>
      <c r="H430" s="57">
        <f t="shared" si="21"/>
        <v>1542.3148999999999</v>
      </c>
      <c r="J430" s="117"/>
    </row>
    <row r="431" spans="1:10" ht="38.25" x14ac:dyDescent="0.2">
      <c r="A431" s="69"/>
      <c r="B431" s="69"/>
      <c r="C431" s="34" t="s">
        <v>432</v>
      </c>
      <c r="D431" s="58">
        <v>453057.44</v>
      </c>
      <c r="E431" s="58">
        <v>70000</v>
      </c>
      <c r="F431" s="58">
        <v>1079620.43</v>
      </c>
      <c r="G431" s="71">
        <f t="shared" si="20"/>
        <v>238.29658994232608</v>
      </c>
      <c r="H431" s="71">
        <f t="shared" si="21"/>
        <v>1542.3148999999999</v>
      </c>
    </row>
    <row r="432" spans="1:10" ht="25.5" x14ac:dyDescent="0.2">
      <c r="A432" s="33">
        <v>11.52</v>
      </c>
      <c r="B432" s="33">
        <v>4</v>
      </c>
      <c r="C432" s="34" t="s">
        <v>317</v>
      </c>
      <c r="D432" s="58">
        <v>453057.44</v>
      </c>
      <c r="E432" s="58">
        <v>70000</v>
      </c>
      <c r="F432" s="58">
        <v>1079620.43</v>
      </c>
      <c r="G432" s="71">
        <f t="shared" si="20"/>
        <v>238.29658994232608</v>
      </c>
      <c r="H432" s="71">
        <f t="shared" si="21"/>
        <v>1542.3148999999999</v>
      </c>
    </row>
    <row r="433" spans="1:8" ht="38.25" x14ac:dyDescent="0.2">
      <c r="A433" s="33">
        <v>11.52</v>
      </c>
      <c r="B433" s="33">
        <v>42</v>
      </c>
      <c r="C433" s="34" t="s">
        <v>319</v>
      </c>
      <c r="D433" s="58">
        <v>453057.44</v>
      </c>
      <c r="E433" s="58">
        <v>70000</v>
      </c>
      <c r="F433" s="58">
        <v>1079620.43</v>
      </c>
      <c r="G433" s="71">
        <f t="shared" si="20"/>
        <v>238.29658994232608</v>
      </c>
      <c r="H433" s="71">
        <f t="shared" si="21"/>
        <v>1542.3148999999999</v>
      </c>
    </row>
    <row r="434" spans="1:8" x14ac:dyDescent="0.2">
      <c r="A434" s="33">
        <v>11.52</v>
      </c>
      <c r="B434" s="33">
        <v>421</v>
      </c>
      <c r="C434" s="34" t="s">
        <v>320</v>
      </c>
      <c r="D434" s="58">
        <v>453057.44</v>
      </c>
      <c r="E434" s="58" t="s">
        <v>16</v>
      </c>
      <c r="F434" s="58">
        <v>1079620.43</v>
      </c>
      <c r="G434" s="71">
        <f t="shared" si="20"/>
        <v>238.29658994232608</v>
      </c>
      <c r="H434" s="58" t="s">
        <v>16</v>
      </c>
    </row>
    <row r="435" spans="1:8" x14ac:dyDescent="0.2">
      <c r="A435" s="33">
        <v>11.52</v>
      </c>
      <c r="B435" s="33">
        <v>4212</v>
      </c>
      <c r="C435" s="34" t="s">
        <v>321</v>
      </c>
      <c r="D435" s="58">
        <v>453057.44</v>
      </c>
      <c r="E435" s="58" t="s">
        <v>16</v>
      </c>
      <c r="F435" s="58">
        <v>1079620.43</v>
      </c>
      <c r="G435" s="71">
        <f t="shared" si="20"/>
        <v>238.29658994232608</v>
      </c>
      <c r="H435" s="58" t="s">
        <v>16</v>
      </c>
    </row>
    <row r="436" spans="1:8" ht="66.75" customHeight="1" x14ac:dyDescent="0.2">
      <c r="A436" s="66" t="s">
        <v>433</v>
      </c>
      <c r="B436" s="66" t="s">
        <v>434</v>
      </c>
      <c r="C436" s="35" t="s">
        <v>595</v>
      </c>
      <c r="D436" s="68">
        <v>0</v>
      </c>
      <c r="E436" s="68">
        <v>212000</v>
      </c>
      <c r="F436" s="68">
        <v>0</v>
      </c>
      <c r="G436" s="57">
        <v>0</v>
      </c>
      <c r="H436" s="57">
        <f t="shared" si="21"/>
        <v>0</v>
      </c>
    </row>
    <row r="437" spans="1:8" ht="38.25" x14ac:dyDescent="0.2">
      <c r="A437" s="33"/>
      <c r="B437" s="33"/>
      <c r="C437" s="34" t="s">
        <v>432</v>
      </c>
      <c r="D437" s="58">
        <v>0</v>
      </c>
      <c r="E437" s="58">
        <v>212000</v>
      </c>
      <c r="F437" s="58">
        <v>0</v>
      </c>
      <c r="G437" s="71">
        <v>0</v>
      </c>
      <c r="H437" s="71">
        <f t="shared" si="21"/>
        <v>0</v>
      </c>
    </row>
    <row r="438" spans="1:8" ht="25.5" x14ac:dyDescent="0.2">
      <c r="A438" s="33" t="s">
        <v>433</v>
      </c>
      <c r="B438" s="33">
        <v>4</v>
      </c>
      <c r="C438" s="34" t="s">
        <v>317</v>
      </c>
      <c r="D438" s="58">
        <v>0</v>
      </c>
      <c r="E438" s="58">
        <v>212000</v>
      </c>
      <c r="F438" s="58">
        <v>0</v>
      </c>
      <c r="G438" s="71">
        <v>0</v>
      </c>
      <c r="H438" s="71">
        <f t="shared" si="21"/>
        <v>0</v>
      </c>
    </row>
    <row r="439" spans="1:8" ht="38.25" x14ac:dyDescent="0.2">
      <c r="A439" s="33" t="s">
        <v>433</v>
      </c>
      <c r="B439" s="33">
        <v>42</v>
      </c>
      <c r="C439" s="34" t="s">
        <v>319</v>
      </c>
      <c r="D439" s="58">
        <v>0</v>
      </c>
      <c r="E439" s="58">
        <v>212000</v>
      </c>
      <c r="F439" s="58">
        <v>0</v>
      </c>
      <c r="G439" s="71">
        <v>0</v>
      </c>
      <c r="H439" s="71">
        <f t="shared" si="21"/>
        <v>0</v>
      </c>
    </row>
    <row r="440" spans="1:8" x14ac:dyDescent="0.2">
      <c r="A440" s="33" t="s">
        <v>433</v>
      </c>
      <c r="B440" s="33">
        <v>422</v>
      </c>
      <c r="C440" s="34" t="s">
        <v>322</v>
      </c>
      <c r="D440" s="58">
        <v>0</v>
      </c>
      <c r="E440" s="58" t="s">
        <v>16</v>
      </c>
      <c r="F440" s="58">
        <v>0</v>
      </c>
      <c r="G440" s="71">
        <v>0</v>
      </c>
      <c r="H440" s="58" t="s">
        <v>16</v>
      </c>
    </row>
    <row r="441" spans="1:8" x14ac:dyDescent="0.2">
      <c r="A441" s="33" t="s">
        <v>433</v>
      </c>
      <c r="B441" s="33">
        <v>4221</v>
      </c>
      <c r="C441" s="34" t="s">
        <v>435</v>
      </c>
      <c r="D441" s="58">
        <v>0</v>
      </c>
      <c r="E441" s="58" t="s">
        <v>16</v>
      </c>
      <c r="F441" s="58">
        <v>0</v>
      </c>
      <c r="G441" s="71">
        <v>0</v>
      </c>
      <c r="H441" s="58" t="s">
        <v>16</v>
      </c>
    </row>
    <row r="442" spans="1:8" ht="63.75" x14ac:dyDescent="0.2">
      <c r="A442" s="66">
        <v>11</v>
      </c>
      <c r="B442" s="66" t="s">
        <v>436</v>
      </c>
      <c r="C442" s="67" t="s">
        <v>437</v>
      </c>
      <c r="D442" s="68">
        <v>0</v>
      </c>
      <c r="E442" s="68">
        <v>83000</v>
      </c>
      <c r="F442" s="68">
        <v>94851.21</v>
      </c>
      <c r="G442" s="57">
        <v>0</v>
      </c>
      <c r="H442" s="57">
        <f t="shared" si="21"/>
        <v>114.27856626506025</v>
      </c>
    </row>
    <row r="443" spans="1:8" ht="38.25" x14ac:dyDescent="0.2">
      <c r="A443" s="33"/>
      <c r="B443" s="33"/>
      <c r="C443" s="34" t="s">
        <v>432</v>
      </c>
      <c r="D443" s="58">
        <v>0</v>
      </c>
      <c r="E443" s="58">
        <v>83000</v>
      </c>
      <c r="F443" s="58">
        <v>94851.21</v>
      </c>
      <c r="G443" s="71">
        <v>0</v>
      </c>
      <c r="H443" s="71">
        <f t="shared" si="21"/>
        <v>114.27856626506025</v>
      </c>
    </row>
    <row r="444" spans="1:8" ht="25.5" x14ac:dyDescent="0.2">
      <c r="A444" s="33">
        <v>11</v>
      </c>
      <c r="B444" s="33">
        <v>4</v>
      </c>
      <c r="C444" s="34" t="s">
        <v>317</v>
      </c>
      <c r="D444" s="58">
        <v>0</v>
      </c>
      <c r="E444" s="58">
        <v>83000</v>
      </c>
      <c r="F444" s="58">
        <v>94851.21</v>
      </c>
      <c r="G444" s="71">
        <v>0</v>
      </c>
      <c r="H444" s="71">
        <f t="shared" si="21"/>
        <v>114.27856626506025</v>
      </c>
    </row>
    <row r="445" spans="1:8" ht="38.25" x14ac:dyDescent="0.2">
      <c r="A445" s="33">
        <v>11</v>
      </c>
      <c r="B445" s="33">
        <v>42</v>
      </c>
      <c r="C445" s="34" t="s">
        <v>319</v>
      </c>
      <c r="D445" s="58">
        <v>0</v>
      </c>
      <c r="E445" s="58">
        <v>83000</v>
      </c>
      <c r="F445" s="58">
        <v>94851.21</v>
      </c>
      <c r="G445" s="71">
        <v>0</v>
      </c>
      <c r="H445" s="71">
        <f t="shared" si="21"/>
        <v>114.27856626506025</v>
      </c>
    </row>
    <row r="446" spans="1:8" x14ac:dyDescent="0.2">
      <c r="A446" s="33">
        <v>11</v>
      </c>
      <c r="B446" s="33">
        <v>421</v>
      </c>
      <c r="C446" s="34" t="s">
        <v>320</v>
      </c>
      <c r="D446" s="58">
        <v>0</v>
      </c>
      <c r="E446" s="58" t="s">
        <v>16</v>
      </c>
      <c r="F446" s="58">
        <v>94851.21</v>
      </c>
      <c r="G446" s="71">
        <v>0</v>
      </c>
      <c r="H446" s="58" t="s">
        <v>16</v>
      </c>
    </row>
    <row r="447" spans="1:8" ht="15" customHeight="1" x14ac:dyDescent="0.2">
      <c r="A447" s="33">
        <v>11</v>
      </c>
      <c r="B447" s="33">
        <v>4214</v>
      </c>
      <c r="C447" s="34" t="s">
        <v>413</v>
      </c>
      <c r="D447" s="58">
        <v>0</v>
      </c>
      <c r="E447" s="58" t="s">
        <v>16</v>
      </c>
      <c r="F447" s="58">
        <v>94851.21</v>
      </c>
      <c r="G447" s="71">
        <v>0</v>
      </c>
      <c r="H447" s="58" t="s">
        <v>16</v>
      </c>
    </row>
    <row r="448" spans="1:8" ht="75" customHeight="1" x14ac:dyDescent="0.2">
      <c r="A448" s="36">
        <v>11</v>
      </c>
      <c r="B448" s="36" t="s">
        <v>438</v>
      </c>
      <c r="C448" s="35" t="s">
        <v>596</v>
      </c>
      <c r="D448" s="57">
        <v>0</v>
      </c>
      <c r="E448" s="57">
        <v>30000</v>
      </c>
      <c r="F448" s="57">
        <v>4750.33</v>
      </c>
      <c r="G448" s="57">
        <v>0</v>
      </c>
      <c r="H448" s="57">
        <f t="shared" si="21"/>
        <v>15.834433333333333</v>
      </c>
    </row>
    <row r="449" spans="1:8" ht="38.25" x14ac:dyDescent="0.2">
      <c r="A449" s="33"/>
      <c r="B449" s="33"/>
      <c r="C449" s="34" t="s">
        <v>344</v>
      </c>
      <c r="D449" s="58">
        <v>0</v>
      </c>
      <c r="E449" s="58">
        <v>30000</v>
      </c>
      <c r="F449" s="58">
        <v>4750.33</v>
      </c>
      <c r="G449" s="71">
        <v>0</v>
      </c>
      <c r="H449" s="71">
        <f t="shared" si="21"/>
        <v>15.834433333333333</v>
      </c>
    </row>
    <row r="450" spans="1:8" x14ac:dyDescent="0.2">
      <c r="A450" s="33">
        <v>11</v>
      </c>
      <c r="B450" s="33">
        <v>3</v>
      </c>
      <c r="C450" s="34" t="s">
        <v>658</v>
      </c>
      <c r="D450" s="58">
        <v>0</v>
      </c>
      <c r="E450" s="58">
        <v>30000</v>
      </c>
      <c r="F450" s="58">
        <v>4750.33</v>
      </c>
      <c r="G450" s="71">
        <v>0</v>
      </c>
      <c r="H450" s="71">
        <f t="shared" si="21"/>
        <v>15.834433333333333</v>
      </c>
    </row>
    <row r="451" spans="1:8" x14ac:dyDescent="0.2">
      <c r="A451" s="33">
        <v>11</v>
      </c>
      <c r="B451" s="33">
        <v>32</v>
      </c>
      <c r="C451" s="34" t="s">
        <v>245</v>
      </c>
      <c r="D451" s="58">
        <v>0</v>
      </c>
      <c r="E451" s="58">
        <v>30000</v>
      </c>
      <c r="F451" s="58">
        <v>4750.33</v>
      </c>
      <c r="G451" s="71">
        <v>0</v>
      </c>
      <c r="H451" s="71">
        <f t="shared" si="21"/>
        <v>15.834433333333333</v>
      </c>
    </row>
    <row r="452" spans="1:8" x14ac:dyDescent="0.2">
      <c r="A452" s="33">
        <v>11</v>
      </c>
      <c r="B452" s="33">
        <v>323</v>
      </c>
      <c r="C452" s="34" t="s">
        <v>288</v>
      </c>
      <c r="D452" s="58">
        <v>0</v>
      </c>
      <c r="E452" s="58" t="s">
        <v>16</v>
      </c>
      <c r="F452" s="58">
        <v>4750.33</v>
      </c>
      <c r="G452" s="71">
        <v>0</v>
      </c>
      <c r="H452" s="58" t="s">
        <v>16</v>
      </c>
    </row>
    <row r="453" spans="1:8" x14ac:dyDescent="0.2">
      <c r="A453" s="33">
        <v>11</v>
      </c>
      <c r="B453" s="33">
        <v>3239</v>
      </c>
      <c r="C453" s="34" t="s">
        <v>297</v>
      </c>
      <c r="D453" s="58">
        <v>0</v>
      </c>
      <c r="E453" s="58" t="s">
        <v>16</v>
      </c>
      <c r="F453" s="58">
        <v>4750.33</v>
      </c>
      <c r="G453" s="71">
        <v>0</v>
      </c>
      <c r="H453" s="58" t="s">
        <v>16</v>
      </c>
    </row>
    <row r="454" spans="1:8" ht="72" customHeight="1" x14ac:dyDescent="0.2">
      <c r="A454" s="66">
        <v>11.31</v>
      </c>
      <c r="B454" s="66" t="s">
        <v>439</v>
      </c>
      <c r="C454" s="35" t="s">
        <v>440</v>
      </c>
      <c r="D454" s="68">
        <v>0</v>
      </c>
      <c r="E454" s="68">
        <v>5000</v>
      </c>
      <c r="F454" s="68">
        <v>0</v>
      </c>
      <c r="G454" s="57">
        <v>0</v>
      </c>
      <c r="H454" s="57">
        <f t="shared" si="21"/>
        <v>0</v>
      </c>
    </row>
    <row r="455" spans="1:8" ht="38.25" x14ac:dyDescent="0.2">
      <c r="A455" s="69">
        <v>11.31</v>
      </c>
      <c r="B455" s="69"/>
      <c r="C455" s="34" t="s">
        <v>441</v>
      </c>
      <c r="D455" s="58">
        <v>0</v>
      </c>
      <c r="E455" s="58">
        <v>5000</v>
      </c>
      <c r="F455" s="58">
        <v>0</v>
      </c>
      <c r="G455" s="71">
        <v>0</v>
      </c>
      <c r="H455" s="71">
        <f t="shared" si="21"/>
        <v>0</v>
      </c>
    </row>
    <row r="456" spans="1:8" ht="25.5" x14ac:dyDescent="0.2">
      <c r="A456" s="33">
        <v>11.31</v>
      </c>
      <c r="B456" s="33">
        <v>4</v>
      </c>
      <c r="C456" s="34" t="s">
        <v>317</v>
      </c>
      <c r="D456" s="58">
        <v>0</v>
      </c>
      <c r="E456" s="58">
        <v>5000</v>
      </c>
      <c r="F456" s="58">
        <v>0</v>
      </c>
      <c r="G456" s="71">
        <v>0</v>
      </c>
      <c r="H456" s="71">
        <f t="shared" si="21"/>
        <v>0</v>
      </c>
    </row>
    <row r="457" spans="1:8" ht="38.25" x14ac:dyDescent="0.2">
      <c r="A457" s="33">
        <v>11.31</v>
      </c>
      <c r="B457" s="33">
        <v>42</v>
      </c>
      <c r="C457" s="34" t="s">
        <v>319</v>
      </c>
      <c r="D457" s="58">
        <v>0</v>
      </c>
      <c r="E457" s="58">
        <v>5000</v>
      </c>
      <c r="F457" s="58">
        <v>0</v>
      </c>
      <c r="G457" s="71">
        <v>0</v>
      </c>
      <c r="H457" s="71">
        <f t="shared" si="21"/>
        <v>0</v>
      </c>
    </row>
    <row r="458" spans="1:8" x14ac:dyDescent="0.2">
      <c r="A458" s="33">
        <v>11.31</v>
      </c>
      <c r="B458" s="33">
        <v>421</v>
      </c>
      <c r="C458" s="34" t="s">
        <v>320</v>
      </c>
      <c r="D458" s="58">
        <v>0</v>
      </c>
      <c r="E458" s="58" t="s">
        <v>16</v>
      </c>
      <c r="F458" s="58">
        <v>0</v>
      </c>
      <c r="G458" s="71">
        <v>0</v>
      </c>
      <c r="H458" s="58" t="s">
        <v>16</v>
      </c>
    </row>
    <row r="459" spans="1:8" ht="15" customHeight="1" x14ac:dyDescent="0.2">
      <c r="A459" s="33">
        <v>11.31</v>
      </c>
      <c r="B459" s="33">
        <v>4214</v>
      </c>
      <c r="C459" s="34" t="s">
        <v>413</v>
      </c>
      <c r="D459" s="58">
        <v>0</v>
      </c>
      <c r="E459" s="58" t="s">
        <v>16</v>
      </c>
      <c r="F459" s="58">
        <v>0</v>
      </c>
      <c r="G459" s="71">
        <v>0</v>
      </c>
      <c r="H459" s="58" t="s">
        <v>16</v>
      </c>
    </row>
    <row r="460" spans="1:8" ht="51" x14ac:dyDescent="0.2">
      <c r="A460" s="66">
        <v>11.31</v>
      </c>
      <c r="B460" s="66" t="s">
        <v>442</v>
      </c>
      <c r="C460" s="67" t="s">
        <v>597</v>
      </c>
      <c r="D460" s="68">
        <v>0</v>
      </c>
      <c r="E460" s="68">
        <v>25000</v>
      </c>
      <c r="F460" s="68">
        <v>0</v>
      </c>
      <c r="G460" s="57">
        <v>0</v>
      </c>
      <c r="H460" s="57">
        <f t="shared" si="21"/>
        <v>0</v>
      </c>
    </row>
    <row r="461" spans="1:8" ht="38.25" x14ac:dyDescent="0.2">
      <c r="A461" s="69"/>
      <c r="B461" s="70"/>
      <c r="C461" s="34" t="s">
        <v>426</v>
      </c>
      <c r="D461" s="58">
        <v>0</v>
      </c>
      <c r="E461" s="58">
        <v>25000</v>
      </c>
      <c r="F461" s="58">
        <v>0</v>
      </c>
      <c r="G461" s="71">
        <v>0</v>
      </c>
      <c r="H461" s="71">
        <f t="shared" si="21"/>
        <v>0</v>
      </c>
    </row>
    <row r="462" spans="1:8" ht="25.5" x14ac:dyDescent="0.2">
      <c r="A462" s="33">
        <v>11.31</v>
      </c>
      <c r="B462" s="33">
        <v>4</v>
      </c>
      <c r="C462" s="34" t="s">
        <v>317</v>
      </c>
      <c r="D462" s="58">
        <v>0</v>
      </c>
      <c r="E462" s="58">
        <v>25000</v>
      </c>
      <c r="F462" s="58">
        <v>0</v>
      </c>
      <c r="G462" s="71">
        <v>0</v>
      </c>
      <c r="H462" s="71">
        <f t="shared" si="21"/>
        <v>0</v>
      </c>
    </row>
    <row r="463" spans="1:8" ht="38.25" x14ac:dyDescent="0.2">
      <c r="A463" s="33">
        <v>11.31</v>
      </c>
      <c r="B463" s="33">
        <v>42</v>
      </c>
      <c r="C463" s="34" t="s">
        <v>443</v>
      </c>
      <c r="D463" s="58">
        <v>0</v>
      </c>
      <c r="E463" s="58">
        <v>25000</v>
      </c>
      <c r="F463" s="58">
        <v>0</v>
      </c>
      <c r="G463" s="71">
        <v>0</v>
      </c>
      <c r="H463" s="71">
        <f t="shared" si="21"/>
        <v>0</v>
      </c>
    </row>
    <row r="464" spans="1:8" x14ac:dyDescent="0.2">
      <c r="A464" s="33">
        <v>11.31</v>
      </c>
      <c r="B464" s="33">
        <v>421</v>
      </c>
      <c r="C464" s="34" t="s">
        <v>320</v>
      </c>
      <c r="D464" s="58">
        <v>0</v>
      </c>
      <c r="E464" s="58" t="s">
        <v>16</v>
      </c>
      <c r="F464" s="58">
        <v>0</v>
      </c>
      <c r="G464" s="71">
        <v>0</v>
      </c>
      <c r="H464" s="58" t="s">
        <v>16</v>
      </c>
    </row>
    <row r="465" spans="1:8" x14ac:dyDescent="0.2">
      <c r="A465" s="33">
        <v>11.31</v>
      </c>
      <c r="B465" s="33">
        <v>4212</v>
      </c>
      <c r="C465" s="34" t="s">
        <v>321</v>
      </c>
      <c r="D465" s="58">
        <v>0</v>
      </c>
      <c r="E465" s="58" t="s">
        <v>16</v>
      </c>
      <c r="F465" s="58">
        <v>0</v>
      </c>
      <c r="G465" s="71">
        <v>0</v>
      </c>
      <c r="H465" s="58" t="s">
        <v>16</v>
      </c>
    </row>
    <row r="466" spans="1:8" ht="59.25" customHeight="1" x14ac:dyDescent="0.2">
      <c r="A466" s="66">
        <v>11.52</v>
      </c>
      <c r="B466" s="66" t="s">
        <v>444</v>
      </c>
      <c r="C466" s="67" t="s">
        <v>445</v>
      </c>
      <c r="D466" s="68">
        <v>0</v>
      </c>
      <c r="E466" s="68">
        <v>3000</v>
      </c>
      <c r="F466" s="68">
        <v>0</v>
      </c>
      <c r="G466" s="57">
        <v>0</v>
      </c>
      <c r="H466" s="57">
        <f t="shared" si="21"/>
        <v>0</v>
      </c>
    </row>
    <row r="467" spans="1:8" ht="38.25" x14ac:dyDescent="0.2">
      <c r="A467" s="34"/>
      <c r="B467" s="33"/>
      <c r="C467" s="34" t="s">
        <v>446</v>
      </c>
      <c r="D467" s="58">
        <v>0</v>
      </c>
      <c r="E467" s="58">
        <v>3000</v>
      </c>
      <c r="F467" s="58">
        <v>0</v>
      </c>
      <c r="G467" s="71">
        <v>0</v>
      </c>
      <c r="H467" s="71">
        <f t="shared" si="21"/>
        <v>0</v>
      </c>
    </row>
    <row r="468" spans="1:8" ht="25.5" x14ac:dyDescent="0.2">
      <c r="A468" s="33">
        <v>11.52</v>
      </c>
      <c r="B468" s="33">
        <v>4</v>
      </c>
      <c r="C468" s="34" t="s">
        <v>317</v>
      </c>
      <c r="D468" s="58">
        <v>0</v>
      </c>
      <c r="E468" s="58">
        <v>3000</v>
      </c>
      <c r="F468" s="58">
        <v>0</v>
      </c>
      <c r="G468" s="71">
        <v>0</v>
      </c>
      <c r="H468" s="71">
        <f t="shared" si="21"/>
        <v>0</v>
      </c>
    </row>
    <row r="469" spans="1:8" ht="38.25" x14ac:dyDescent="0.2">
      <c r="A469" s="33">
        <v>11.52</v>
      </c>
      <c r="B469" s="33">
        <v>42</v>
      </c>
      <c r="C469" s="34" t="s">
        <v>443</v>
      </c>
      <c r="D469" s="58">
        <v>0</v>
      </c>
      <c r="E469" s="58">
        <v>3000</v>
      </c>
      <c r="F469" s="58">
        <v>0</v>
      </c>
      <c r="G469" s="71">
        <v>0</v>
      </c>
      <c r="H469" s="71">
        <f t="shared" si="21"/>
        <v>0</v>
      </c>
    </row>
    <row r="470" spans="1:8" x14ac:dyDescent="0.2">
      <c r="A470" s="33">
        <v>11.52</v>
      </c>
      <c r="B470" s="33">
        <v>421</v>
      </c>
      <c r="C470" s="34" t="s">
        <v>320</v>
      </c>
      <c r="D470" s="58">
        <v>0</v>
      </c>
      <c r="E470" s="58" t="s">
        <v>16</v>
      </c>
      <c r="F470" s="58">
        <v>0</v>
      </c>
      <c r="G470" s="71">
        <v>0</v>
      </c>
      <c r="H470" s="58" t="s">
        <v>16</v>
      </c>
    </row>
    <row r="471" spans="1:8" ht="25.5" x14ac:dyDescent="0.2">
      <c r="A471" s="33">
        <v>11.52</v>
      </c>
      <c r="B471" s="33">
        <v>4213</v>
      </c>
      <c r="C471" s="34" t="s">
        <v>408</v>
      </c>
      <c r="D471" s="58">
        <v>0</v>
      </c>
      <c r="E471" s="58" t="s">
        <v>16</v>
      </c>
      <c r="F471" s="58">
        <v>0</v>
      </c>
      <c r="G471" s="71">
        <v>0</v>
      </c>
      <c r="H471" s="58" t="s">
        <v>16</v>
      </c>
    </row>
    <row r="472" spans="1:8" ht="93.75" customHeight="1" x14ac:dyDescent="0.2">
      <c r="A472" s="66">
        <v>11.31</v>
      </c>
      <c r="B472" s="66" t="s">
        <v>447</v>
      </c>
      <c r="C472" s="67" t="s">
        <v>598</v>
      </c>
      <c r="D472" s="68">
        <v>0</v>
      </c>
      <c r="E472" s="68">
        <v>500</v>
      </c>
      <c r="F472" s="68">
        <v>0</v>
      </c>
      <c r="G472" s="57">
        <v>0</v>
      </c>
      <c r="H472" s="57">
        <f t="shared" ref="H472:H535" si="22">(F472/E472)*100</f>
        <v>0</v>
      </c>
    </row>
    <row r="473" spans="1:8" ht="51" customHeight="1" x14ac:dyDescent="0.2">
      <c r="A473" s="60"/>
      <c r="B473" s="33"/>
      <c r="C473" s="34" t="s">
        <v>332</v>
      </c>
      <c r="D473" s="58">
        <v>0</v>
      </c>
      <c r="E473" s="58">
        <v>500</v>
      </c>
      <c r="F473" s="58">
        <v>0</v>
      </c>
      <c r="G473" s="71">
        <v>0</v>
      </c>
      <c r="H473" s="71">
        <f t="shared" si="22"/>
        <v>0</v>
      </c>
    </row>
    <row r="474" spans="1:8" ht="25.5" x14ac:dyDescent="0.2">
      <c r="A474" s="33">
        <v>11.31</v>
      </c>
      <c r="B474" s="33">
        <v>4</v>
      </c>
      <c r="C474" s="34" t="s">
        <v>317</v>
      </c>
      <c r="D474" s="58">
        <v>0</v>
      </c>
      <c r="E474" s="58">
        <v>500</v>
      </c>
      <c r="F474" s="58">
        <v>0</v>
      </c>
      <c r="G474" s="71">
        <v>0</v>
      </c>
      <c r="H474" s="71">
        <f t="shared" si="22"/>
        <v>0</v>
      </c>
    </row>
    <row r="475" spans="1:8" ht="38.25" x14ac:dyDescent="0.2">
      <c r="A475" s="33">
        <v>11.31</v>
      </c>
      <c r="B475" s="33">
        <v>42</v>
      </c>
      <c r="C475" s="34" t="s">
        <v>319</v>
      </c>
      <c r="D475" s="58">
        <v>0</v>
      </c>
      <c r="E475" s="58">
        <v>500</v>
      </c>
      <c r="F475" s="58">
        <v>0</v>
      </c>
      <c r="G475" s="71">
        <v>0</v>
      </c>
      <c r="H475" s="71">
        <f t="shared" si="22"/>
        <v>0</v>
      </c>
    </row>
    <row r="476" spans="1:8" x14ac:dyDescent="0.2">
      <c r="A476" s="33">
        <v>11.31</v>
      </c>
      <c r="B476" s="33">
        <v>421</v>
      </c>
      <c r="C476" s="34" t="s">
        <v>320</v>
      </c>
      <c r="D476" s="58">
        <v>0</v>
      </c>
      <c r="E476" s="58" t="s">
        <v>16</v>
      </c>
      <c r="F476" s="58">
        <v>0</v>
      </c>
      <c r="G476" s="71">
        <v>0</v>
      </c>
      <c r="H476" s="58" t="s">
        <v>16</v>
      </c>
    </row>
    <row r="477" spans="1:8" ht="15" customHeight="1" x14ac:dyDescent="0.2">
      <c r="A477" s="33">
        <v>11.31</v>
      </c>
      <c r="B477" s="33">
        <v>4214</v>
      </c>
      <c r="C477" s="34" t="s">
        <v>413</v>
      </c>
      <c r="D477" s="58">
        <v>0</v>
      </c>
      <c r="E477" s="58" t="s">
        <v>16</v>
      </c>
      <c r="F477" s="58">
        <v>0</v>
      </c>
      <c r="G477" s="71">
        <v>0</v>
      </c>
      <c r="H477" s="58" t="s">
        <v>16</v>
      </c>
    </row>
    <row r="478" spans="1:8" ht="38.25" x14ac:dyDescent="0.2">
      <c r="A478" s="36">
        <v>51</v>
      </c>
      <c r="B478" s="36" t="s">
        <v>448</v>
      </c>
      <c r="C478" s="35" t="s">
        <v>452</v>
      </c>
      <c r="D478" s="57">
        <v>105708.86</v>
      </c>
      <c r="E478" s="57">
        <v>0</v>
      </c>
      <c r="F478" s="68">
        <v>0</v>
      </c>
      <c r="G478" s="57">
        <f t="shared" ref="G478:G490" si="23">(F478/D478)*100</f>
        <v>0</v>
      </c>
      <c r="H478" s="57">
        <v>0</v>
      </c>
    </row>
    <row r="479" spans="1:8" ht="57" customHeight="1" x14ac:dyDescent="0.2">
      <c r="A479" s="83"/>
      <c r="B479" s="84"/>
      <c r="C479" s="34" t="s">
        <v>332</v>
      </c>
      <c r="D479" s="72">
        <v>105708.86</v>
      </c>
      <c r="E479" s="72">
        <v>0</v>
      </c>
      <c r="F479" s="58">
        <v>0</v>
      </c>
      <c r="G479" s="71">
        <f t="shared" si="23"/>
        <v>0</v>
      </c>
      <c r="H479" s="71">
        <v>0</v>
      </c>
    </row>
    <row r="480" spans="1:8" ht="52.5" customHeight="1" x14ac:dyDescent="0.2">
      <c r="A480" s="84">
        <v>51</v>
      </c>
      <c r="B480" s="84">
        <v>4</v>
      </c>
      <c r="C480" s="85" t="s">
        <v>449</v>
      </c>
      <c r="D480" s="72">
        <v>105708.86</v>
      </c>
      <c r="E480" s="72">
        <v>0</v>
      </c>
      <c r="F480" s="58">
        <v>0</v>
      </c>
      <c r="G480" s="71">
        <f t="shared" si="23"/>
        <v>0</v>
      </c>
      <c r="H480" s="71">
        <v>0</v>
      </c>
    </row>
    <row r="481" spans="1:8" ht="38.25" x14ac:dyDescent="0.2">
      <c r="A481" s="84">
        <v>51</v>
      </c>
      <c r="B481" s="84">
        <v>42</v>
      </c>
      <c r="C481" s="85" t="s">
        <v>449</v>
      </c>
      <c r="D481" s="72">
        <v>105708.86</v>
      </c>
      <c r="E481" s="72">
        <v>0</v>
      </c>
      <c r="F481" s="58">
        <v>0</v>
      </c>
      <c r="G481" s="71">
        <f t="shared" si="23"/>
        <v>0</v>
      </c>
      <c r="H481" s="71">
        <v>0</v>
      </c>
    </row>
    <row r="482" spans="1:8" x14ac:dyDescent="0.2">
      <c r="A482" s="84">
        <v>51</v>
      </c>
      <c r="B482" s="84">
        <v>421</v>
      </c>
      <c r="C482" s="85" t="s">
        <v>450</v>
      </c>
      <c r="D482" s="72">
        <v>105708.86</v>
      </c>
      <c r="E482" s="72" t="s">
        <v>16</v>
      </c>
      <c r="F482" s="58">
        <v>0</v>
      </c>
      <c r="G482" s="71">
        <f t="shared" si="23"/>
        <v>0</v>
      </c>
      <c r="H482" s="71" t="s">
        <v>16</v>
      </c>
    </row>
    <row r="483" spans="1:8" x14ac:dyDescent="0.2">
      <c r="A483" s="84">
        <v>51</v>
      </c>
      <c r="B483" s="84">
        <v>4212</v>
      </c>
      <c r="C483" s="85" t="s">
        <v>321</v>
      </c>
      <c r="D483" s="72">
        <v>105708.86</v>
      </c>
      <c r="E483" s="72" t="s">
        <v>16</v>
      </c>
      <c r="F483" s="58">
        <v>0</v>
      </c>
      <c r="G483" s="71">
        <f t="shared" si="23"/>
        <v>0</v>
      </c>
      <c r="H483" s="71" t="s">
        <v>16</v>
      </c>
    </row>
    <row r="484" spans="1:8" ht="63.75" x14ac:dyDescent="0.2">
      <c r="A484" s="36">
        <v>11.52</v>
      </c>
      <c r="B484" s="36" t="s">
        <v>451</v>
      </c>
      <c r="C484" s="35" t="s">
        <v>599</v>
      </c>
      <c r="D484" s="57">
        <v>152094.13</v>
      </c>
      <c r="E484" s="57">
        <v>0</v>
      </c>
      <c r="F484" s="68">
        <v>0</v>
      </c>
      <c r="G484" s="57">
        <f t="shared" si="23"/>
        <v>0</v>
      </c>
      <c r="H484" s="57">
        <v>0</v>
      </c>
    </row>
    <row r="485" spans="1:8" ht="45" customHeight="1" x14ac:dyDescent="0.2">
      <c r="A485" s="84"/>
      <c r="B485" s="84"/>
      <c r="C485" s="34" t="s">
        <v>332</v>
      </c>
      <c r="D485" s="72">
        <v>152094.13</v>
      </c>
      <c r="E485" s="72">
        <v>0</v>
      </c>
      <c r="F485" s="58">
        <v>0</v>
      </c>
      <c r="G485" s="71">
        <f t="shared" si="23"/>
        <v>0</v>
      </c>
      <c r="H485" s="71">
        <v>0</v>
      </c>
    </row>
    <row r="486" spans="1:8" ht="25.5" x14ac:dyDescent="0.2">
      <c r="A486" s="84" t="s">
        <v>454</v>
      </c>
      <c r="B486" s="84">
        <v>4</v>
      </c>
      <c r="C486" s="85" t="s">
        <v>455</v>
      </c>
      <c r="D486" s="72">
        <v>152094.13</v>
      </c>
      <c r="E486" s="72">
        <v>0</v>
      </c>
      <c r="F486" s="58">
        <v>0</v>
      </c>
      <c r="G486" s="71">
        <f t="shared" si="23"/>
        <v>0</v>
      </c>
      <c r="H486" s="71">
        <v>0</v>
      </c>
    </row>
    <row r="487" spans="1:8" ht="25.5" x14ac:dyDescent="0.2">
      <c r="A487" s="84">
        <v>11</v>
      </c>
      <c r="B487" s="84">
        <v>42</v>
      </c>
      <c r="C487" s="85" t="s">
        <v>455</v>
      </c>
      <c r="D487" s="72">
        <v>12984.13</v>
      </c>
      <c r="E487" s="72">
        <v>0</v>
      </c>
      <c r="F487" s="58">
        <v>0</v>
      </c>
      <c r="G487" s="71">
        <f t="shared" si="23"/>
        <v>0</v>
      </c>
      <c r="H487" s="71">
        <v>0</v>
      </c>
    </row>
    <row r="488" spans="1:8" ht="25.5" x14ac:dyDescent="0.2">
      <c r="A488" s="84">
        <v>52</v>
      </c>
      <c r="B488" s="84">
        <v>42</v>
      </c>
      <c r="C488" s="85" t="s">
        <v>455</v>
      </c>
      <c r="D488" s="72">
        <v>139110</v>
      </c>
      <c r="E488" s="72">
        <v>0</v>
      </c>
      <c r="F488" s="58">
        <v>0</v>
      </c>
      <c r="G488" s="71">
        <f t="shared" si="23"/>
        <v>0</v>
      </c>
      <c r="H488" s="71">
        <v>0</v>
      </c>
    </row>
    <row r="489" spans="1:8" x14ac:dyDescent="0.2">
      <c r="A489" s="84">
        <v>11.52</v>
      </c>
      <c r="B489" s="84">
        <v>421</v>
      </c>
      <c r="C489" s="85" t="s">
        <v>320</v>
      </c>
      <c r="D489" s="72">
        <v>152094.13</v>
      </c>
      <c r="E489" s="72" t="s">
        <v>16</v>
      </c>
      <c r="F489" s="58">
        <v>0</v>
      </c>
      <c r="G489" s="71">
        <f t="shared" si="23"/>
        <v>0</v>
      </c>
      <c r="H489" s="71" t="s">
        <v>16</v>
      </c>
    </row>
    <row r="490" spans="1:8" x14ac:dyDescent="0.2">
      <c r="A490" s="84">
        <v>11.52</v>
      </c>
      <c r="B490" s="84">
        <v>4212</v>
      </c>
      <c r="C490" s="85" t="s">
        <v>456</v>
      </c>
      <c r="D490" s="72">
        <v>152094.13</v>
      </c>
      <c r="E490" s="72" t="s">
        <v>16</v>
      </c>
      <c r="F490" s="58">
        <v>0</v>
      </c>
      <c r="G490" s="71">
        <f t="shared" si="23"/>
        <v>0</v>
      </c>
      <c r="H490" s="71" t="s">
        <v>16</v>
      </c>
    </row>
    <row r="491" spans="1:8" ht="51" x14ac:dyDescent="0.2">
      <c r="A491" s="36">
        <v>11</v>
      </c>
      <c r="B491" s="36" t="s">
        <v>453</v>
      </c>
      <c r="C491" s="35" t="s">
        <v>601</v>
      </c>
      <c r="D491" s="57">
        <v>0</v>
      </c>
      <c r="E491" s="57">
        <v>30000</v>
      </c>
      <c r="F491" s="57">
        <v>0</v>
      </c>
      <c r="G491" s="57">
        <v>0</v>
      </c>
      <c r="H491" s="57">
        <f t="shared" si="22"/>
        <v>0</v>
      </c>
    </row>
    <row r="492" spans="1:8" ht="38.25" x14ac:dyDescent="0.2">
      <c r="A492" s="84"/>
      <c r="B492" s="84"/>
      <c r="C492" s="34" t="s">
        <v>332</v>
      </c>
      <c r="D492" s="72">
        <v>0</v>
      </c>
      <c r="E492" s="72">
        <v>30000</v>
      </c>
      <c r="F492" s="58">
        <v>0</v>
      </c>
      <c r="G492" s="71">
        <v>0</v>
      </c>
      <c r="H492" s="71">
        <f t="shared" si="22"/>
        <v>0</v>
      </c>
    </row>
    <row r="493" spans="1:8" ht="25.5" x14ac:dyDescent="0.2">
      <c r="A493" s="84">
        <v>11</v>
      </c>
      <c r="B493" s="84">
        <v>4</v>
      </c>
      <c r="C493" s="85" t="s">
        <v>455</v>
      </c>
      <c r="D493" s="72">
        <v>0</v>
      </c>
      <c r="E493" s="72">
        <v>30000</v>
      </c>
      <c r="F493" s="58">
        <v>0</v>
      </c>
      <c r="G493" s="71">
        <v>0</v>
      </c>
      <c r="H493" s="71">
        <f t="shared" si="22"/>
        <v>0</v>
      </c>
    </row>
    <row r="494" spans="1:8" ht="25.5" x14ac:dyDescent="0.2">
      <c r="A494" s="84">
        <v>11</v>
      </c>
      <c r="B494" s="84">
        <v>42</v>
      </c>
      <c r="C494" s="85" t="s">
        <v>317</v>
      </c>
      <c r="D494" s="72">
        <v>0</v>
      </c>
      <c r="E494" s="72">
        <v>30000</v>
      </c>
      <c r="F494" s="58">
        <v>0</v>
      </c>
      <c r="G494" s="71">
        <v>0</v>
      </c>
      <c r="H494" s="71">
        <f t="shared" si="22"/>
        <v>0</v>
      </c>
    </row>
    <row r="495" spans="1:8" x14ac:dyDescent="0.2">
      <c r="A495" s="84">
        <v>11</v>
      </c>
      <c r="B495" s="84">
        <v>421</v>
      </c>
      <c r="C495" s="85" t="s">
        <v>320</v>
      </c>
      <c r="D495" s="72">
        <v>0</v>
      </c>
      <c r="E495" s="72" t="s">
        <v>16</v>
      </c>
      <c r="F495" s="58">
        <v>0</v>
      </c>
      <c r="G495" s="71">
        <v>0</v>
      </c>
      <c r="H495" s="72" t="s">
        <v>16</v>
      </c>
    </row>
    <row r="496" spans="1:8" x14ac:dyDescent="0.2">
      <c r="A496" s="84">
        <v>11</v>
      </c>
      <c r="B496" s="84">
        <v>4214</v>
      </c>
      <c r="C496" s="85" t="s">
        <v>413</v>
      </c>
      <c r="D496" s="72">
        <v>0</v>
      </c>
      <c r="E496" s="72" t="s">
        <v>16</v>
      </c>
      <c r="F496" s="58">
        <v>0</v>
      </c>
      <c r="G496" s="71">
        <v>0</v>
      </c>
      <c r="H496" s="72" t="s">
        <v>16</v>
      </c>
    </row>
    <row r="497" spans="1:8" ht="51" x14ac:dyDescent="0.2">
      <c r="A497" s="36">
        <v>11</v>
      </c>
      <c r="B497" s="36" t="s">
        <v>669</v>
      </c>
      <c r="C497" s="35" t="s">
        <v>602</v>
      </c>
      <c r="D497" s="57">
        <v>0</v>
      </c>
      <c r="E497" s="57">
        <v>90000</v>
      </c>
      <c r="F497" s="57">
        <v>0</v>
      </c>
      <c r="G497" s="57">
        <v>0</v>
      </c>
      <c r="H497" s="57">
        <f t="shared" si="22"/>
        <v>0</v>
      </c>
    </row>
    <row r="498" spans="1:8" ht="38.25" x14ac:dyDescent="0.2">
      <c r="A498" s="84"/>
      <c r="B498" s="84"/>
      <c r="C498" s="34" t="s">
        <v>332</v>
      </c>
      <c r="D498" s="72">
        <v>0</v>
      </c>
      <c r="E498" s="72">
        <v>90000</v>
      </c>
      <c r="F498" s="58">
        <v>0</v>
      </c>
      <c r="G498" s="71">
        <v>0</v>
      </c>
      <c r="H498" s="71">
        <f t="shared" si="22"/>
        <v>0</v>
      </c>
    </row>
    <row r="499" spans="1:8" ht="25.5" x14ac:dyDescent="0.2">
      <c r="A499" s="84">
        <v>11</v>
      </c>
      <c r="B499" s="84">
        <v>4</v>
      </c>
      <c r="C499" s="85" t="s">
        <v>455</v>
      </c>
      <c r="D499" s="72">
        <v>0</v>
      </c>
      <c r="E499" s="72">
        <v>90000</v>
      </c>
      <c r="F499" s="58">
        <v>0</v>
      </c>
      <c r="G499" s="71">
        <v>0</v>
      </c>
      <c r="H499" s="71">
        <f t="shared" si="22"/>
        <v>0</v>
      </c>
    </row>
    <row r="500" spans="1:8" ht="25.5" x14ac:dyDescent="0.2">
      <c r="A500" s="84">
        <v>11</v>
      </c>
      <c r="B500" s="84">
        <v>42</v>
      </c>
      <c r="C500" s="85" t="s">
        <v>317</v>
      </c>
      <c r="D500" s="72">
        <v>0</v>
      </c>
      <c r="E500" s="72">
        <v>90000</v>
      </c>
      <c r="F500" s="58">
        <v>0</v>
      </c>
      <c r="G500" s="71">
        <v>0</v>
      </c>
      <c r="H500" s="71">
        <f t="shared" si="22"/>
        <v>0</v>
      </c>
    </row>
    <row r="501" spans="1:8" x14ac:dyDescent="0.2">
      <c r="A501" s="84">
        <v>11</v>
      </c>
      <c r="B501" s="84">
        <v>421</v>
      </c>
      <c r="C501" s="85" t="s">
        <v>320</v>
      </c>
      <c r="D501" s="72">
        <v>0</v>
      </c>
      <c r="E501" s="72" t="s">
        <v>16</v>
      </c>
      <c r="F501" s="58">
        <v>0</v>
      </c>
      <c r="G501" s="71">
        <v>0</v>
      </c>
      <c r="H501" s="72" t="s">
        <v>16</v>
      </c>
    </row>
    <row r="502" spans="1:8" x14ac:dyDescent="0.2">
      <c r="A502" s="84">
        <v>11</v>
      </c>
      <c r="B502" s="84">
        <v>4214</v>
      </c>
      <c r="C502" s="85" t="s">
        <v>413</v>
      </c>
      <c r="D502" s="72">
        <v>0</v>
      </c>
      <c r="E502" s="72" t="s">
        <v>16</v>
      </c>
      <c r="F502" s="58">
        <v>0</v>
      </c>
      <c r="G502" s="71">
        <v>0</v>
      </c>
      <c r="H502" s="72" t="s">
        <v>16</v>
      </c>
    </row>
    <row r="503" spans="1:8" ht="42" customHeight="1" x14ac:dyDescent="0.2">
      <c r="A503" s="36">
        <v>11</v>
      </c>
      <c r="B503" s="36" t="s">
        <v>670</v>
      </c>
      <c r="C503" s="35" t="s">
        <v>603</v>
      </c>
      <c r="D503" s="57">
        <v>0</v>
      </c>
      <c r="E503" s="57">
        <v>90000</v>
      </c>
      <c r="F503" s="57">
        <v>0</v>
      </c>
      <c r="G503" s="57">
        <v>0</v>
      </c>
      <c r="H503" s="57">
        <f t="shared" si="22"/>
        <v>0</v>
      </c>
    </row>
    <row r="504" spans="1:8" ht="51.75" customHeight="1" x14ac:dyDescent="0.2">
      <c r="A504" s="84"/>
      <c r="B504" s="84"/>
      <c r="C504" s="34" t="s">
        <v>332</v>
      </c>
      <c r="D504" s="72">
        <v>0</v>
      </c>
      <c r="E504" s="72">
        <v>90000</v>
      </c>
      <c r="F504" s="58">
        <v>0</v>
      </c>
      <c r="G504" s="71">
        <v>0</v>
      </c>
      <c r="H504" s="71">
        <f t="shared" si="22"/>
        <v>0</v>
      </c>
    </row>
    <row r="505" spans="1:8" ht="25.5" x14ac:dyDescent="0.2">
      <c r="A505" s="84">
        <v>11</v>
      </c>
      <c r="B505" s="84">
        <v>4</v>
      </c>
      <c r="C505" s="85" t="s">
        <v>455</v>
      </c>
      <c r="D505" s="72">
        <v>0</v>
      </c>
      <c r="E505" s="72">
        <v>90000</v>
      </c>
      <c r="F505" s="58">
        <v>0</v>
      </c>
      <c r="G505" s="71">
        <v>0</v>
      </c>
      <c r="H505" s="71">
        <f t="shared" si="22"/>
        <v>0</v>
      </c>
    </row>
    <row r="506" spans="1:8" ht="25.5" x14ac:dyDescent="0.2">
      <c r="A506" s="84">
        <v>11</v>
      </c>
      <c r="B506" s="84">
        <v>42</v>
      </c>
      <c r="C506" s="85" t="s">
        <v>317</v>
      </c>
      <c r="D506" s="72">
        <v>0</v>
      </c>
      <c r="E506" s="72">
        <v>90000</v>
      </c>
      <c r="F506" s="58">
        <v>0</v>
      </c>
      <c r="G506" s="71">
        <v>0</v>
      </c>
      <c r="H506" s="71">
        <f t="shared" si="22"/>
        <v>0</v>
      </c>
    </row>
    <row r="507" spans="1:8" x14ac:dyDescent="0.2">
      <c r="A507" s="84">
        <v>11</v>
      </c>
      <c r="B507" s="84">
        <v>421</v>
      </c>
      <c r="C507" s="85" t="s">
        <v>320</v>
      </c>
      <c r="D507" s="72">
        <v>0</v>
      </c>
      <c r="E507" s="72" t="s">
        <v>16</v>
      </c>
      <c r="F507" s="58">
        <v>0</v>
      </c>
      <c r="G507" s="71">
        <v>0</v>
      </c>
      <c r="H507" s="72" t="s">
        <v>16</v>
      </c>
    </row>
    <row r="508" spans="1:8" x14ac:dyDescent="0.2">
      <c r="A508" s="84">
        <v>11</v>
      </c>
      <c r="B508" s="84">
        <v>4214</v>
      </c>
      <c r="C508" s="85" t="s">
        <v>413</v>
      </c>
      <c r="D508" s="72">
        <v>0</v>
      </c>
      <c r="E508" s="72" t="s">
        <v>16</v>
      </c>
      <c r="F508" s="58">
        <v>0</v>
      </c>
      <c r="G508" s="71">
        <v>0</v>
      </c>
      <c r="H508" s="72" t="s">
        <v>16</v>
      </c>
    </row>
    <row r="509" spans="1:8" ht="42" customHeight="1" x14ac:dyDescent="0.2">
      <c r="A509" s="36">
        <v>11</v>
      </c>
      <c r="B509" s="36" t="s">
        <v>671</v>
      </c>
      <c r="C509" s="35" t="s">
        <v>719</v>
      </c>
      <c r="D509" s="57">
        <v>0</v>
      </c>
      <c r="E509" s="57">
        <v>20000</v>
      </c>
      <c r="F509" s="57">
        <v>0</v>
      </c>
      <c r="G509" s="57">
        <v>0</v>
      </c>
      <c r="H509" s="57">
        <f t="shared" si="22"/>
        <v>0</v>
      </c>
    </row>
    <row r="510" spans="1:8" ht="38.25" x14ac:dyDescent="0.2">
      <c r="A510" s="84"/>
      <c r="B510" s="84"/>
      <c r="C510" s="34" t="s">
        <v>332</v>
      </c>
      <c r="D510" s="72">
        <v>0</v>
      </c>
      <c r="E510" s="72">
        <v>20000</v>
      </c>
      <c r="F510" s="58">
        <v>0</v>
      </c>
      <c r="G510" s="71">
        <v>0</v>
      </c>
      <c r="H510" s="71">
        <f t="shared" si="22"/>
        <v>0</v>
      </c>
    </row>
    <row r="511" spans="1:8" ht="25.5" x14ac:dyDescent="0.2">
      <c r="A511" s="84">
        <v>11</v>
      </c>
      <c r="B511" s="84">
        <v>4</v>
      </c>
      <c r="C511" s="85" t="s">
        <v>317</v>
      </c>
      <c r="D511" s="72">
        <v>0</v>
      </c>
      <c r="E511" s="72">
        <v>20000</v>
      </c>
      <c r="F511" s="58">
        <v>0</v>
      </c>
      <c r="G511" s="71">
        <v>0</v>
      </c>
      <c r="H511" s="71">
        <f t="shared" si="22"/>
        <v>0</v>
      </c>
    </row>
    <row r="512" spans="1:8" ht="25.5" x14ac:dyDescent="0.2">
      <c r="A512" s="84">
        <v>11</v>
      </c>
      <c r="B512" s="84">
        <v>42</v>
      </c>
      <c r="C512" s="85" t="s">
        <v>317</v>
      </c>
      <c r="D512" s="72">
        <v>0</v>
      </c>
      <c r="E512" s="72">
        <v>20000</v>
      </c>
      <c r="F512" s="58">
        <v>0</v>
      </c>
      <c r="G512" s="71">
        <v>0</v>
      </c>
      <c r="H512" s="71">
        <f t="shared" si="22"/>
        <v>0</v>
      </c>
    </row>
    <row r="513" spans="1:8" x14ac:dyDescent="0.2">
      <c r="A513" s="84">
        <v>11</v>
      </c>
      <c r="B513" s="84">
        <v>421</v>
      </c>
      <c r="C513" s="85" t="s">
        <v>320</v>
      </c>
      <c r="D513" s="72">
        <v>0</v>
      </c>
      <c r="E513" s="72" t="s">
        <v>16</v>
      </c>
      <c r="F513" s="58">
        <v>0</v>
      </c>
      <c r="G513" s="71">
        <v>0</v>
      </c>
      <c r="H513" s="72" t="s">
        <v>16</v>
      </c>
    </row>
    <row r="514" spans="1:8" x14ac:dyDescent="0.2">
      <c r="A514" s="84">
        <v>11</v>
      </c>
      <c r="B514" s="84">
        <v>4211</v>
      </c>
      <c r="C514" s="85" t="s">
        <v>659</v>
      </c>
      <c r="D514" s="72">
        <v>0</v>
      </c>
      <c r="E514" s="72" t="s">
        <v>16</v>
      </c>
      <c r="F514" s="58">
        <v>0</v>
      </c>
      <c r="G514" s="71">
        <v>0</v>
      </c>
      <c r="H514" s="72" t="s">
        <v>16</v>
      </c>
    </row>
    <row r="515" spans="1:8" ht="66" customHeight="1" x14ac:dyDescent="0.2">
      <c r="A515" s="36">
        <v>11</v>
      </c>
      <c r="B515" s="36" t="s">
        <v>600</v>
      </c>
      <c r="C515" s="35" t="s">
        <v>720</v>
      </c>
      <c r="D515" s="57">
        <v>0</v>
      </c>
      <c r="E515" s="57">
        <v>50000</v>
      </c>
      <c r="F515" s="57">
        <v>0</v>
      </c>
      <c r="G515" s="57">
        <v>0</v>
      </c>
      <c r="H515" s="57">
        <f t="shared" si="22"/>
        <v>0</v>
      </c>
    </row>
    <row r="516" spans="1:8" ht="38.25" x14ac:dyDescent="0.2">
      <c r="A516" s="84"/>
      <c r="B516" s="84"/>
      <c r="C516" s="34" t="s">
        <v>332</v>
      </c>
      <c r="D516" s="72">
        <v>0</v>
      </c>
      <c r="E516" s="72">
        <v>50000</v>
      </c>
      <c r="F516" s="58">
        <v>0</v>
      </c>
      <c r="G516" s="71">
        <v>0</v>
      </c>
      <c r="H516" s="71">
        <f t="shared" si="22"/>
        <v>0</v>
      </c>
    </row>
    <row r="517" spans="1:8" ht="25.5" x14ac:dyDescent="0.2">
      <c r="A517" s="84">
        <v>11</v>
      </c>
      <c r="B517" s="84">
        <v>4</v>
      </c>
      <c r="C517" s="85" t="s">
        <v>317</v>
      </c>
      <c r="D517" s="72">
        <v>0</v>
      </c>
      <c r="E517" s="72">
        <v>50000</v>
      </c>
      <c r="F517" s="58">
        <v>0</v>
      </c>
      <c r="G517" s="71">
        <v>0</v>
      </c>
      <c r="H517" s="71">
        <f t="shared" si="22"/>
        <v>0</v>
      </c>
    </row>
    <row r="518" spans="1:8" ht="25.5" x14ac:dyDescent="0.2">
      <c r="A518" s="84">
        <v>11</v>
      </c>
      <c r="B518" s="84">
        <v>42</v>
      </c>
      <c r="C518" s="85" t="s">
        <v>317</v>
      </c>
      <c r="D518" s="72">
        <v>0</v>
      </c>
      <c r="E518" s="72">
        <v>50000</v>
      </c>
      <c r="F518" s="58">
        <v>0</v>
      </c>
      <c r="G518" s="71">
        <v>0</v>
      </c>
      <c r="H518" s="71">
        <f t="shared" si="22"/>
        <v>0</v>
      </c>
    </row>
    <row r="519" spans="1:8" x14ac:dyDescent="0.2">
      <c r="A519" s="84">
        <v>11</v>
      </c>
      <c r="B519" s="84">
        <v>422</v>
      </c>
      <c r="C519" s="85" t="s">
        <v>322</v>
      </c>
      <c r="D519" s="72">
        <v>0</v>
      </c>
      <c r="E519" s="72" t="s">
        <v>16</v>
      </c>
      <c r="F519" s="58">
        <v>0</v>
      </c>
      <c r="G519" s="71">
        <v>0</v>
      </c>
      <c r="H519" s="72" t="s">
        <v>16</v>
      </c>
    </row>
    <row r="520" spans="1:8" x14ac:dyDescent="0.2">
      <c r="A520" s="84">
        <v>11</v>
      </c>
      <c r="B520" s="84">
        <v>4225</v>
      </c>
      <c r="C520" s="85" t="s">
        <v>660</v>
      </c>
      <c r="D520" s="72">
        <v>0</v>
      </c>
      <c r="E520" s="72" t="s">
        <v>16</v>
      </c>
      <c r="F520" s="58">
        <v>0</v>
      </c>
      <c r="G520" s="71">
        <v>0</v>
      </c>
      <c r="H520" s="72" t="s">
        <v>16</v>
      </c>
    </row>
    <row r="521" spans="1:8" ht="27" customHeight="1" x14ac:dyDescent="0.2">
      <c r="A521" s="62">
        <v>11</v>
      </c>
      <c r="B521" s="62" t="s">
        <v>457</v>
      </c>
      <c r="C521" s="63" t="s">
        <v>458</v>
      </c>
      <c r="D521" s="64">
        <v>71066.13</v>
      </c>
      <c r="E521" s="64">
        <v>92000</v>
      </c>
      <c r="F521" s="64">
        <v>80996.11</v>
      </c>
      <c r="G521" s="65">
        <f t="shared" ref="G521:G564" si="24">(F521/D521)*100</f>
        <v>113.97287287206998</v>
      </c>
      <c r="H521" s="65">
        <f>(F521/E521)*100</f>
        <v>88.039249999999996</v>
      </c>
    </row>
    <row r="522" spans="1:8" ht="38.25" x14ac:dyDescent="0.2">
      <c r="A522" s="66">
        <v>11</v>
      </c>
      <c r="B522" s="66" t="s">
        <v>459</v>
      </c>
      <c r="C522" s="67" t="s">
        <v>460</v>
      </c>
      <c r="D522" s="68">
        <v>1500</v>
      </c>
      <c r="E522" s="68">
        <v>3000</v>
      </c>
      <c r="F522" s="68">
        <v>0</v>
      </c>
      <c r="G522" s="57">
        <f t="shared" si="24"/>
        <v>0</v>
      </c>
      <c r="H522" s="57">
        <f t="shared" si="22"/>
        <v>0</v>
      </c>
    </row>
    <row r="523" spans="1:8" ht="45" customHeight="1" x14ac:dyDescent="0.2">
      <c r="A523" s="69"/>
      <c r="B523" s="70"/>
      <c r="C523" s="34" t="s">
        <v>461</v>
      </c>
      <c r="D523" s="71">
        <v>1500</v>
      </c>
      <c r="E523" s="58">
        <v>3000</v>
      </c>
      <c r="F523" s="71">
        <v>0</v>
      </c>
      <c r="G523" s="71">
        <f t="shared" si="24"/>
        <v>0</v>
      </c>
      <c r="H523" s="71">
        <f t="shared" si="22"/>
        <v>0</v>
      </c>
    </row>
    <row r="524" spans="1:8" x14ac:dyDescent="0.2">
      <c r="A524" s="33">
        <v>11</v>
      </c>
      <c r="B524" s="33">
        <v>3</v>
      </c>
      <c r="C524" s="34" t="s">
        <v>250</v>
      </c>
      <c r="D524" s="71">
        <v>1500</v>
      </c>
      <c r="E524" s="58">
        <v>3000</v>
      </c>
      <c r="F524" s="71">
        <v>0</v>
      </c>
      <c r="G524" s="71">
        <f t="shared" si="24"/>
        <v>0</v>
      </c>
      <c r="H524" s="71">
        <f t="shared" si="22"/>
        <v>0</v>
      </c>
    </row>
    <row r="525" spans="1:8" x14ac:dyDescent="0.2">
      <c r="A525" s="33">
        <v>11</v>
      </c>
      <c r="B525" s="33">
        <v>32</v>
      </c>
      <c r="C525" s="34" t="s">
        <v>245</v>
      </c>
      <c r="D525" s="71">
        <v>1500</v>
      </c>
      <c r="E525" s="58">
        <v>3000</v>
      </c>
      <c r="F525" s="71">
        <v>0</v>
      </c>
      <c r="G525" s="71">
        <f t="shared" si="24"/>
        <v>0</v>
      </c>
      <c r="H525" s="71">
        <f t="shared" si="22"/>
        <v>0</v>
      </c>
    </row>
    <row r="526" spans="1:8" x14ac:dyDescent="0.2">
      <c r="A526" s="33">
        <v>11</v>
      </c>
      <c r="B526" s="33">
        <v>323</v>
      </c>
      <c r="C526" s="34" t="s">
        <v>288</v>
      </c>
      <c r="D526" s="71">
        <v>1500</v>
      </c>
      <c r="E526" s="58" t="s">
        <v>16</v>
      </c>
      <c r="F526" s="71">
        <v>0</v>
      </c>
      <c r="G526" s="71">
        <f t="shared" si="24"/>
        <v>0</v>
      </c>
      <c r="H526" s="72" t="s">
        <v>16</v>
      </c>
    </row>
    <row r="527" spans="1:8" ht="25.5" x14ac:dyDescent="0.2">
      <c r="A527" s="33">
        <v>11</v>
      </c>
      <c r="B527" s="33">
        <v>3233</v>
      </c>
      <c r="C527" s="34" t="s">
        <v>291</v>
      </c>
      <c r="D527" s="58">
        <v>1500</v>
      </c>
      <c r="E527" s="58" t="s">
        <v>16</v>
      </c>
      <c r="F527" s="58">
        <v>0</v>
      </c>
      <c r="G527" s="71">
        <f t="shared" si="24"/>
        <v>0</v>
      </c>
      <c r="H527" s="72" t="s">
        <v>16</v>
      </c>
    </row>
    <row r="528" spans="1:8" ht="51" x14ac:dyDescent="0.2">
      <c r="A528" s="66">
        <v>11</v>
      </c>
      <c r="B528" s="66" t="s">
        <v>462</v>
      </c>
      <c r="C528" s="67" t="s">
        <v>463</v>
      </c>
      <c r="D528" s="68">
        <v>69566.13</v>
      </c>
      <c r="E528" s="68">
        <v>80000</v>
      </c>
      <c r="F528" s="68">
        <v>80996.11</v>
      </c>
      <c r="G528" s="57">
        <f>(F528/D528)*100</f>
        <v>116.43038070394314</v>
      </c>
      <c r="H528" s="57">
        <f t="shared" si="22"/>
        <v>101.2451375</v>
      </c>
    </row>
    <row r="529" spans="1:8" ht="45" customHeight="1" x14ac:dyDescent="0.2">
      <c r="A529" s="73"/>
      <c r="B529" s="70"/>
      <c r="C529" s="34" t="s">
        <v>461</v>
      </c>
      <c r="D529" s="58">
        <v>69566.13</v>
      </c>
      <c r="E529" s="58">
        <v>80000</v>
      </c>
      <c r="F529" s="58">
        <v>80996.11</v>
      </c>
      <c r="G529" s="71">
        <f t="shared" si="24"/>
        <v>116.43038070394314</v>
      </c>
      <c r="H529" s="71">
        <f t="shared" si="22"/>
        <v>101.2451375</v>
      </c>
    </row>
    <row r="530" spans="1:8" x14ac:dyDescent="0.2">
      <c r="A530" s="33">
        <v>11</v>
      </c>
      <c r="B530" s="33">
        <v>3</v>
      </c>
      <c r="C530" s="34" t="s">
        <v>250</v>
      </c>
      <c r="D530" s="58">
        <v>69566.13</v>
      </c>
      <c r="E530" s="58">
        <v>80000</v>
      </c>
      <c r="F530" s="58">
        <v>80996.11</v>
      </c>
      <c r="G530" s="71">
        <f t="shared" si="24"/>
        <v>116.43038070394314</v>
      </c>
      <c r="H530" s="71">
        <f t="shared" si="22"/>
        <v>101.2451375</v>
      </c>
    </row>
    <row r="531" spans="1:8" x14ac:dyDescent="0.2">
      <c r="A531" s="33">
        <v>11</v>
      </c>
      <c r="B531" s="33">
        <v>38</v>
      </c>
      <c r="C531" s="34" t="s">
        <v>251</v>
      </c>
      <c r="D531" s="58">
        <v>69566.13</v>
      </c>
      <c r="E531" s="58">
        <v>80000</v>
      </c>
      <c r="F531" s="58">
        <v>80996.11</v>
      </c>
      <c r="G531" s="71">
        <f t="shared" si="24"/>
        <v>116.43038070394314</v>
      </c>
      <c r="H531" s="71">
        <f t="shared" si="22"/>
        <v>101.2451375</v>
      </c>
    </row>
    <row r="532" spans="1:8" x14ac:dyDescent="0.2">
      <c r="A532" s="33">
        <v>11</v>
      </c>
      <c r="B532" s="33">
        <v>381</v>
      </c>
      <c r="C532" s="34" t="s">
        <v>252</v>
      </c>
      <c r="D532" s="58">
        <v>69566.13</v>
      </c>
      <c r="E532" s="58" t="s">
        <v>16</v>
      </c>
      <c r="F532" s="58">
        <v>80996.11</v>
      </c>
      <c r="G532" s="71">
        <f t="shared" si="24"/>
        <v>116.43038070394314</v>
      </c>
      <c r="H532" s="58" t="s">
        <v>16</v>
      </c>
    </row>
    <row r="533" spans="1:8" ht="15" customHeight="1" x14ac:dyDescent="0.2">
      <c r="A533" s="33">
        <v>11</v>
      </c>
      <c r="B533" s="33">
        <v>3811</v>
      </c>
      <c r="C533" s="34" t="s">
        <v>253</v>
      </c>
      <c r="D533" s="58">
        <v>69566.13</v>
      </c>
      <c r="E533" s="58" t="s">
        <v>16</v>
      </c>
      <c r="F533" s="58">
        <v>80996.11</v>
      </c>
      <c r="G533" s="71">
        <f t="shared" si="24"/>
        <v>116.43038070394314</v>
      </c>
      <c r="H533" s="58" t="s">
        <v>16</v>
      </c>
    </row>
    <row r="534" spans="1:8" ht="25.5" x14ac:dyDescent="0.2">
      <c r="A534" s="66">
        <v>11</v>
      </c>
      <c r="B534" s="66" t="s">
        <v>464</v>
      </c>
      <c r="C534" s="67" t="s">
        <v>465</v>
      </c>
      <c r="D534" s="68">
        <v>0</v>
      </c>
      <c r="E534" s="68">
        <v>4000</v>
      </c>
      <c r="F534" s="68">
        <v>0</v>
      </c>
      <c r="G534" s="57">
        <v>0</v>
      </c>
      <c r="H534" s="57">
        <f t="shared" si="22"/>
        <v>0</v>
      </c>
    </row>
    <row r="535" spans="1:8" ht="30" customHeight="1" x14ac:dyDescent="0.2">
      <c r="A535" s="73"/>
      <c r="B535" s="70"/>
      <c r="C535" s="34" t="s">
        <v>466</v>
      </c>
      <c r="D535" s="58">
        <v>0</v>
      </c>
      <c r="E535" s="58">
        <v>4000</v>
      </c>
      <c r="F535" s="58">
        <v>0</v>
      </c>
      <c r="G535" s="71">
        <v>0</v>
      </c>
      <c r="H535" s="71">
        <f t="shared" si="22"/>
        <v>0</v>
      </c>
    </row>
    <row r="536" spans="1:8" x14ac:dyDescent="0.2">
      <c r="A536" s="33">
        <v>11</v>
      </c>
      <c r="B536" s="33">
        <v>3</v>
      </c>
      <c r="C536" s="34" t="s">
        <v>250</v>
      </c>
      <c r="D536" s="71">
        <v>0</v>
      </c>
      <c r="E536" s="58">
        <v>4000</v>
      </c>
      <c r="F536" s="71">
        <v>0</v>
      </c>
      <c r="G536" s="71">
        <v>0</v>
      </c>
      <c r="H536" s="71">
        <f t="shared" ref="H536:H599" si="25">(F536/E536)*100</f>
        <v>0</v>
      </c>
    </row>
    <row r="537" spans="1:8" x14ac:dyDescent="0.2">
      <c r="A537" s="33">
        <v>11</v>
      </c>
      <c r="B537" s="33">
        <v>38</v>
      </c>
      <c r="C537" s="34" t="s">
        <v>251</v>
      </c>
      <c r="D537" s="71">
        <v>0</v>
      </c>
      <c r="E537" s="58">
        <v>4000</v>
      </c>
      <c r="F537" s="71">
        <v>0</v>
      </c>
      <c r="G537" s="71">
        <v>0</v>
      </c>
      <c r="H537" s="71">
        <f t="shared" si="25"/>
        <v>0</v>
      </c>
    </row>
    <row r="538" spans="1:8" x14ac:dyDescent="0.2">
      <c r="A538" s="33">
        <v>11</v>
      </c>
      <c r="B538" s="33">
        <v>381</v>
      </c>
      <c r="C538" s="34" t="s">
        <v>252</v>
      </c>
      <c r="D538" s="71">
        <v>0</v>
      </c>
      <c r="E538" s="58" t="s">
        <v>16</v>
      </c>
      <c r="F538" s="71">
        <v>0</v>
      </c>
      <c r="G538" s="71">
        <v>0</v>
      </c>
      <c r="H538" s="71" t="s">
        <v>16</v>
      </c>
    </row>
    <row r="539" spans="1:8" ht="15" customHeight="1" x14ac:dyDescent="0.2">
      <c r="A539" s="33">
        <v>11</v>
      </c>
      <c r="B539" s="33">
        <v>3811</v>
      </c>
      <c r="C539" s="34" t="s">
        <v>253</v>
      </c>
      <c r="D539" s="71">
        <v>0</v>
      </c>
      <c r="E539" s="58" t="s">
        <v>16</v>
      </c>
      <c r="F539" s="71">
        <v>0</v>
      </c>
      <c r="G539" s="71">
        <v>0</v>
      </c>
      <c r="H539" s="71" t="s">
        <v>16</v>
      </c>
    </row>
    <row r="540" spans="1:8" ht="51" x14ac:dyDescent="0.2">
      <c r="A540" s="36">
        <v>11</v>
      </c>
      <c r="B540" s="36" t="s">
        <v>604</v>
      </c>
      <c r="C540" s="35" t="s">
        <v>605</v>
      </c>
      <c r="D540" s="57">
        <v>0</v>
      </c>
      <c r="E540" s="57">
        <v>5000</v>
      </c>
      <c r="F540" s="57">
        <v>0</v>
      </c>
      <c r="G540" s="57">
        <v>0</v>
      </c>
      <c r="H540" s="57">
        <f t="shared" si="25"/>
        <v>0</v>
      </c>
    </row>
    <row r="541" spans="1:8" ht="25.5" x14ac:dyDescent="0.2">
      <c r="A541" s="33"/>
      <c r="B541" s="33"/>
      <c r="C541" s="34" t="s">
        <v>466</v>
      </c>
      <c r="D541" s="71">
        <v>0</v>
      </c>
      <c r="E541" s="58">
        <v>5000</v>
      </c>
      <c r="F541" s="71">
        <v>0</v>
      </c>
      <c r="G541" s="71">
        <v>0</v>
      </c>
      <c r="H541" s="71">
        <f t="shared" si="25"/>
        <v>0</v>
      </c>
    </row>
    <row r="542" spans="1:8" ht="15" customHeight="1" x14ac:dyDescent="0.2">
      <c r="A542" s="33">
        <v>11</v>
      </c>
      <c r="B542" s="33">
        <v>3</v>
      </c>
      <c r="C542" s="34" t="s">
        <v>250</v>
      </c>
      <c r="D542" s="71">
        <v>0</v>
      </c>
      <c r="E542" s="58">
        <v>5000</v>
      </c>
      <c r="F542" s="71">
        <v>0</v>
      </c>
      <c r="G542" s="71">
        <v>0</v>
      </c>
      <c r="H542" s="71">
        <f t="shared" si="25"/>
        <v>0</v>
      </c>
    </row>
    <row r="543" spans="1:8" ht="15" customHeight="1" x14ac:dyDescent="0.2">
      <c r="A543" s="33">
        <v>11</v>
      </c>
      <c r="B543" s="33">
        <v>32</v>
      </c>
      <c r="C543" s="34" t="s">
        <v>245</v>
      </c>
      <c r="D543" s="71">
        <v>0</v>
      </c>
      <c r="E543" s="58">
        <v>5000</v>
      </c>
      <c r="F543" s="71">
        <v>0</v>
      </c>
      <c r="G543" s="71">
        <v>0</v>
      </c>
      <c r="H543" s="71">
        <f t="shared" si="25"/>
        <v>0</v>
      </c>
    </row>
    <row r="544" spans="1:8" ht="15" customHeight="1" x14ac:dyDescent="0.2">
      <c r="A544" s="33">
        <v>11</v>
      </c>
      <c r="B544" s="33">
        <v>323</v>
      </c>
      <c r="C544" s="34" t="s">
        <v>288</v>
      </c>
      <c r="D544" s="71">
        <v>0</v>
      </c>
      <c r="E544" s="58" t="s">
        <v>16</v>
      </c>
      <c r="F544" s="71">
        <v>0</v>
      </c>
      <c r="G544" s="71">
        <v>0</v>
      </c>
      <c r="H544" s="58" t="s">
        <v>16</v>
      </c>
    </row>
    <row r="545" spans="1:9" ht="15" customHeight="1" x14ac:dyDescent="0.2">
      <c r="A545" s="33">
        <v>11</v>
      </c>
      <c r="B545" s="33">
        <v>3239</v>
      </c>
      <c r="C545" s="34" t="s">
        <v>297</v>
      </c>
      <c r="D545" s="71">
        <v>0</v>
      </c>
      <c r="E545" s="58" t="s">
        <v>16</v>
      </c>
      <c r="F545" s="71">
        <v>0</v>
      </c>
      <c r="G545" s="71">
        <v>0</v>
      </c>
      <c r="H545" s="58" t="s">
        <v>16</v>
      </c>
    </row>
    <row r="546" spans="1:9" ht="27" customHeight="1" x14ac:dyDescent="0.2">
      <c r="A546" s="62">
        <v>11</v>
      </c>
      <c r="B546" s="62" t="s">
        <v>467</v>
      </c>
      <c r="C546" s="63" t="s">
        <v>468</v>
      </c>
      <c r="D546" s="64">
        <v>29072.49</v>
      </c>
      <c r="E546" s="64">
        <v>70000</v>
      </c>
      <c r="F546" s="64">
        <v>47976.82</v>
      </c>
      <c r="G546" s="65">
        <f t="shared" si="24"/>
        <v>165.02480523684073</v>
      </c>
      <c r="H546" s="65">
        <f t="shared" si="25"/>
        <v>68.538314285714279</v>
      </c>
    </row>
    <row r="547" spans="1:9" ht="38.25" x14ac:dyDescent="0.2">
      <c r="A547" s="66">
        <v>11</v>
      </c>
      <c r="B547" s="66" t="s">
        <v>469</v>
      </c>
      <c r="C547" s="67" t="s">
        <v>679</v>
      </c>
      <c r="D547" s="68">
        <v>21300</v>
      </c>
      <c r="E547" s="68">
        <v>60000</v>
      </c>
      <c r="F547" s="68">
        <v>24026.87</v>
      </c>
      <c r="G547" s="57">
        <f t="shared" si="24"/>
        <v>112.80220657276996</v>
      </c>
      <c r="H547" s="57">
        <f t="shared" si="25"/>
        <v>40.044783333333335</v>
      </c>
    </row>
    <row r="548" spans="1:9" ht="30" customHeight="1" x14ac:dyDescent="0.2">
      <c r="A548" s="69"/>
      <c r="B548" s="70"/>
      <c r="C548" s="34" t="s">
        <v>466</v>
      </c>
      <c r="D548" s="71">
        <v>21300</v>
      </c>
      <c r="E548" s="58">
        <v>60000</v>
      </c>
      <c r="F548" s="71">
        <v>24026.87</v>
      </c>
      <c r="G548" s="71">
        <f t="shared" si="24"/>
        <v>112.80220657276996</v>
      </c>
      <c r="H548" s="71">
        <f t="shared" si="25"/>
        <v>40.044783333333335</v>
      </c>
      <c r="I548" s="93"/>
    </row>
    <row r="549" spans="1:9" x14ac:dyDescent="0.2">
      <c r="A549" s="33">
        <v>11</v>
      </c>
      <c r="B549" s="33">
        <v>3</v>
      </c>
      <c r="C549" s="34" t="s">
        <v>250</v>
      </c>
      <c r="D549" s="71">
        <v>21300</v>
      </c>
      <c r="E549" s="58">
        <v>60000</v>
      </c>
      <c r="F549" s="71">
        <v>24026.87</v>
      </c>
      <c r="G549" s="71">
        <f t="shared" si="24"/>
        <v>112.80220657276996</v>
      </c>
      <c r="H549" s="71">
        <f t="shared" si="25"/>
        <v>40.044783333333335</v>
      </c>
    </row>
    <row r="550" spans="1:9" x14ac:dyDescent="0.2">
      <c r="A550" s="33">
        <v>11</v>
      </c>
      <c r="B550" s="33">
        <v>38</v>
      </c>
      <c r="C550" s="34" t="s">
        <v>251</v>
      </c>
      <c r="D550" s="71">
        <v>21300</v>
      </c>
      <c r="E550" s="58">
        <v>60000</v>
      </c>
      <c r="F550" s="71">
        <v>24026.87</v>
      </c>
      <c r="G550" s="71">
        <f t="shared" si="24"/>
        <v>112.80220657276996</v>
      </c>
      <c r="H550" s="71">
        <f t="shared" si="25"/>
        <v>40.044783333333335</v>
      </c>
    </row>
    <row r="551" spans="1:9" x14ac:dyDescent="0.2">
      <c r="A551" s="33">
        <v>11</v>
      </c>
      <c r="B551" s="33">
        <v>381</v>
      </c>
      <c r="C551" s="34" t="s">
        <v>252</v>
      </c>
      <c r="D551" s="58">
        <v>21300</v>
      </c>
      <c r="E551" s="58" t="s">
        <v>16</v>
      </c>
      <c r="F551" s="71">
        <v>24026.87</v>
      </c>
      <c r="G551" s="71">
        <f t="shared" si="24"/>
        <v>112.80220657276996</v>
      </c>
      <c r="H551" s="58" t="s">
        <v>16</v>
      </c>
    </row>
    <row r="552" spans="1:9" ht="15" customHeight="1" x14ac:dyDescent="0.2">
      <c r="A552" s="33">
        <v>11</v>
      </c>
      <c r="B552" s="33">
        <v>3811</v>
      </c>
      <c r="C552" s="34" t="s">
        <v>253</v>
      </c>
      <c r="D552" s="58">
        <v>21300</v>
      </c>
      <c r="E552" s="58" t="s">
        <v>16</v>
      </c>
      <c r="F552" s="71">
        <v>24026.87</v>
      </c>
      <c r="G552" s="71">
        <f t="shared" si="24"/>
        <v>112.80220657276996</v>
      </c>
      <c r="H552" s="58" t="s">
        <v>16</v>
      </c>
    </row>
    <row r="553" spans="1:9" ht="38.25" x14ac:dyDescent="0.2">
      <c r="A553" s="66">
        <v>11</v>
      </c>
      <c r="B553" s="66" t="s">
        <v>470</v>
      </c>
      <c r="C553" s="67" t="s">
        <v>680</v>
      </c>
      <c r="D553" s="68">
        <v>7772.49</v>
      </c>
      <c r="E553" s="68">
        <v>10000</v>
      </c>
      <c r="F553" s="68">
        <v>23949.95</v>
      </c>
      <c r="G553" s="57">
        <f t="shared" si="24"/>
        <v>308.13741799603474</v>
      </c>
      <c r="H553" s="57">
        <f t="shared" si="25"/>
        <v>239.49950000000001</v>
      </c>
    </row>
    <row r="554" spans="1:9" ht="30" customHeight="1" x14ac:dyDescent="0.2">
      <c r="A554" s="33"/>
      <c r="B554" s="33"/>
      <c r="C554" s="34" t="s">
        <v>471</v>
      </c>
      <c r="D554" s="58">
        <v>7772.49</v>
      </c>
      <c r="E554" s="58">
        <v>10000</v>
      </c>
      <c r="F554" s="58">
        <v>23949.95</v>
      </c>
      <c r="G554" s="71">
        <f t="shared" si="24"/>
        <v>308.13741799603474</v>
      </c>
      <c r="H554" s="71">
        <f t="shared" si="25"/>
        <v>239.49950000000001</v>
      </c>
    </row>
    <row r="555" spans="1:9" x14ac:dyDescent="0.2">
      <c r="A555" s="33">
        <v>11</v>
      </c>
      <c r="B555" s="33">
        <v>3</v>
      </c>
      <c r="C555" s="34" t="s">
        <v>250</v>
      </c>
      <c r="D555" s="58">
        <v>7772.49</v>
      </c>
      <c r="E555" s="58">
        <v>10000</v>
      </c>
      <c r="F555" s="58">
        <v>23949.95</v>
      </c>
      <c r="G555" s="71">
        <f t="shared" si="24"/>
        <v>308.13741799603474</v>
      </c>
      <c r="H555" s="71">
        <f t="shared" si="25"/>
        <v>239.49950000000001</v>
      </c>
    </row>
    <row r="556" spans="1:9" x14ac:dyDescent="0.2">
      <c r="A556" s="33">
        <v>11</v>
      </c>
      <c r="B556" s="33">
        <v>32</v>
      </c>
      <c r="C556" s="34" t="s">
        <v>245</v>
      </c>
      <c r="D556" s="58">
        <v>7772.49</v>
      </c>
      <c r="E556" s="58">
        <v>10000</v>
      </c>
      <c r="F556" s="58">
        <v>23949.95</v>
      </c>
      <c r="G556" s="71">
        <f t="shared" si="24"/>
        <v>308.13741799603474</v>
      </c>
      <c r="H556" s="71">
        <f t="shared" si="25"/>
        <v>239.49950000000001</v>
      </c>
    </row>
    <row r="557" spans="1:9" x14ac:dyDescent="0.2">
      <c r="A557" s="33">
        <v>11</v>
      </c>
      <c r="B557" s="33">
        <v>323</v>
      </c>
      <c r="C557" s="34" t="s">
        <v>288</v>
      </c>
      <c r="D557" s="58">
        <v>7772.49</v>
      </c>
      <c r="E557" s="58" t="s">
        <v>16</v>
      </c>
      <c r="F557" s="58">
        <v>23949.95</v>
      </c>
      <c r="G557" s="71">
        <f t="shared" si="24"/>
        <v>308.13741799603474</v>
      </c>
      <c r="H557" s="58" t="s">
        <v>16</v>
      </c>
    </row>
    <row r="558" spans="1:9" ht="30" customHeight="1" x14ac:dyDescent="0.2">
      <c r="A558" s="33">
        <v>11</v>
      </c>
      <c r="B558" s="33">
        <v>3232</v>
      </c>
      <c r="C558" s="34" t="s">
        <v>472</v>
      </c>
      <c r="D558" s="58">
        <v>7772.49</v>
      </c>
      <c r="E558" s="58" t="s">
        <v>16</v>
      </c>
      <c r="F558" s="58">
        <v>23949.95</v>
      </c>
      <c r="G558" s="71">
        <f t="shared" si="24"/>
        <v>308.13741799603474</v>
      </c>
      <c r="H558" s="58" t="s">
        <v>16</v>
      </c>
    </row>
    <row r="559" spans="1:9" x14ac:dyDescent="0.2">
      <c r="A559" s="33">
        <v>11</v>
      </c>
      <c r="B559" s="33"/>
      <c r="C559" s="34" t="s">
        <v>473</v>
      </c>
      <c r="D559" s="58">
        <v>0</v>
      </c>
      <c r="E559" s="58" t="s">
        <v>16</v>
      </c>
      <c r="F559" s="58">
        <v>7699.95</v>
      </c>
      <c r="G559" s="71">
        <v>0</v>
      </c>
      <c r="H559" s="58" t="s">
        <v>16</v>
      </c>
    </row>
    <row r="560" spans="1:9" x14ac:dyDescent="0.2">
      <c r="A560" s="33">
        <v>11</v>
      </c>
      <c r="B560" s="33"/>
      <c r="C560" s="34" t="s">
        <v>474</v>
      </c>
      <c r="D560" s="58">
        <v>3999.41</v>
      </c>
      <c r="E560" s="58" t="s">
        <v>16</v>
      </c>
      <c r="F560" s="58">
        <v>15450</v>
      </c>
      <c r="G560" s="71">
        <f t="shared" si="24"/>
        <v>386.30698027959124</v>
      </c>
      <c r="H560" s="58" t="s">
        <v>16</v>
      </c>
    </row>
    <row r="561" spans="1:10" ht="33" customHeight="1" x14ac:dyDescent="0.2">
      <c r="A561" s="33">
        <v>11</v>
      </c>
      <c r="B561" s="33"/>
      <c r="C561" s="34" t="s">
        <v>661</v>
      </c>
      <c r="D561" s="58">
        <v>0</v>
      </c>
      <c r="E561" s="58" t="s">
        <v>16</v>
      </c>
      <c r="F561" s="58">
        <v>0</v>
      </c>
      <c r="G561" s="71">
        <v>0</v>
      </c>
      <c r="H561" s="58" t="s">
        <v>16</v>
      </c>
    </row>
    <row r="562" spans="1:10" ht="25.5" x14ac:dyDescent="0.2">
      <c r="A562" s="33">
        <v>11</v>
      </c>
      <c r="B562" s="33"/>
      <c r="C562" s="34" t="s">
        <v>475</v>
      </c>
      <c r="D562" s="58">
        <v>0</v>
      </c>
      <c r="E562" s="58" t="s">
        <v>16</v>
      </c>
      <c r="F562" s="58">
        <v>0</v>
      </c>
      <c r="G562" s="71">
        <v>0</v>
      </c>
      <c r="H562" s="58" t="s">
        <v>16</v>
      </c>
    </row>
    <row r="563" spans="1:10" x14ac:dyDescent="0.2">
      <c r="A563" s="33">
        <v>11</v>
      </c>
      <c r="B563" s="33"/>
      <c r="C563" s="34" t="s">
        <v>476</v>
      </c>
      <c r="D563" s="58">
        <v>0</v>
      </c>
      <c r="E563" s="58" t="s">
        <v>16</v>
      </c>
      <c r="F563" s="58">
        <v>0</v>
      </c>
      <c r="G563" s="71">
        <v>0</v>
      </c>
      <c r="H563" s="58" t="s">
        <v>16</v>
      </c>
    </row>
    <row r="564" spans="1:10" ht="25.5" x14ac:dyDescent="0.2">
      <c r="A564" s="33">
        <v>11</v>
      </c>
      <c r="B564" s="33"/>
      <c r="C564" s="34" t="s">
        <v>477</v>
      </c>
      <c r="D564" s="58">
        <v>3773.08</v>
      </c>
      <c r="E564" s="58" t="s">
        <v>16</v>
      </c>
      <c r="F564" s="58">
        <v>800</v>
      </c>
      <c r="G564" s="71">
        <f t="shared" si="24"/>
        <v>21.202836939582518</v>
      </c>
      <c r="H564" s="58" t="s">
        <v>16</v>
      </c>
    </row>
    <row r="565" spans="1:10" ht="38.25" x14ac:dyDescent="0.2">
      <c r="A565" s="62">
        <v>11</v>
      </c>
      <c r="B565" s="62" t="s">
        <v>478</v>
      </c>
      <c r="C565" s="63" t="s">
        <v>479</v>
      </c>
      <c r="D565" s="64">
        <v>0</v>
      </c>
      <c r="E565" s="64">
        <v>7000</v>
      </c>
      <c r="F565" s="64">
        <v>7000</v>
      </c>
      <c r="G565" s="65">
        <v>0</v>
      </c>
      <c r="H565" s="65">
        <f t="shared" si="25"/>
        <v>100</v>
      </c>
    </row>
    <row r="566" spans="1:10" ht="38.25" x14ac:dyDescent="0.2">
      <c r="A566" s="66">
        <v>11</v>
      </c>
      <c r="B566" s="66" t="s">
        <v>480</v>
      </c>
      <c r="C566" s="67" t="s">
        <v>606</v>
      </c>
      <c r="D566" s="68">
        <v>0</v>
      </c>
      <c r="E566" s="68">
        <v>7000</v>
      </c>
      <c r="F566" s="68">
        <v>7000</v>
      </c>
      <c r="G566" s="57">
        <v>0</v>
      </c>
      <c r="H566" s="57">
        <f t="shared" si="25"/>
        <v>100</v>
      </c>
    </row>
    <row r="567" spans="1:10" ht="30" customHeight="1" x14ac:dyDescent="0.2">
      <c r="A567" s="69"/>
      <c r="B567" s="82"/>
      <c r="C567" s="34" t="s">
        <v>466</v>
      </c>
      <c r="D567" s="58">
        <v>0</v>
      </c>
      <c r="E567" s="58">
        <v>7000</v>
      </c>
      <c r="F567" s="58">
        <v>7000</v>
      </c>
      <c r="G567" s="71">
        <v>0</v>
      </c>
      <c r="H567" s="71">
        <f t="shared" si="25"/>
        <v>100</v>
      </c>
    </row>
    <row r="568" spans="1:10" x14ac:dyDescent="0.2">
      <c r="A568" s="33">
        <v>11</v>
      </c>
      <c r="B568" s="33">
        <v>3</v>
      </c>
      <c r="C568" s="34" t="s">
        <v>250</v>
      </c>
      <c r="D568" s="58">
        <v>0</v>
      </c>
      <c r="E568" s="58">
        <v>7000</v>
      </c>
      <c r="F568" s="58">
        <v>7000</v>
      </c>
      <c r="G568" s="71">
        <v>0</v>
      </c>
      <c r="H568" s="71">
        <f t="shared" si="25"/>
        <v>100</v>
      </c>
    </row>
    <row r="569" spans="1:10" x14ac:dyDescent="0.2">
      <c r="A569" s="33">
        <v>11</v>
      </c>
      <c r="B569" s="33">
        <v>38</v>
      </c>
      <c r="C569" s="34" t="s">
        <v>251</v>
      </c>
      <c r="D569" s="58">
        <v>0</v>
      </c>
      <c r="E569" s="58">
        <v>7000</v>
      </c>
      <c r="F569" s="58">
        <v>7000</v>
      </c>
      <c r="G569" s="71">
        <v>0</v>
      </c>
      <c r="H569" s="71">
        <f t="shared" si="25"/>
        <v>100</v>
      </c>
    </row>
    <row r="570" spans="1:10" x14ac:dyDescent="0.2">
      <c r="A570" s="33">
        <v>11</v>
      </c>
      <c r="B570" s="33">
        <v>381</v>
      </c>
      <c r="C570" s="34" t="s">
        <v>252</v>
      </c>
      <c r="D570" s="58">
        <v>0</v>
      </c>
      <c r="E570" s="58" t="s">
        <v>16</v>
      </c>
      <c r="F570" s="58">
        <v>7000</v>
      </c>
      <c r="G570" s="71">
        <v>0</v>
      </c>
      <c r="H570" s="58" t="s">
        <v>16</v>
      </c>
    </row>
    <row r="571" spans="1:10" ht="15" customHeight="1" x14ac:dyDescent="0.2">
      <c r="A571" s="33">
        <v>11</v>
      </c>
      <c r="B571" s="33">
        <v>3811</v>
      </c>
      <c r="C571" s="34" t="s">
        <v>253</v>
      </c>
      <c r="D571" s="58">
        <v>0</v>
      </c>
      <c r="E571" s="58" t="s">
        <v>16</v>
      </c>
      <c r="F571" s="58">
        <v>7000</v>
      </c>
      <c r="G571" s="71">
        <v>0</v>
      </c>
      <c r="H571" s="58" t="s">
        <v>16</v>
      </c>
    </row>
    <row r="572" spans="1:10" ht="28.5" customHeight="1" x14ac:dyDescent="0.2">
      <c r="A572" s="62">
        <v>11.31</v>
      </c>
      <c r="B572" s="62" t="s">
        <v>481</v>
      </c>
      <c r="C572" s="63" t="s">
        <v>482</v>
      </c>
      <c r="D572" s="64">
        <v>52628.75</v>
      </c>
      <c r="E572" s="65">
        <v>105915.25</v>
      </c>
      <c r="F572" s="64">
        <v>62048.67</v>
      </c>
      <c r="G572" s="65">
        <f t="shared" ref="G572:G635" si="26">(F572/D572)*100</f>
        <v>117.89881006104078</v>
      </c>
      <c r="H572" s="65">
        <f t="shared" si="25"/>
        <v>58.583320154557541</v>
      </c>
    </row>
    <row r="573" spans="1:10" ht="38.25" x14ac:dyDescent="0.2">
      <c r="A573" s="66">
        <v>11.31</v>
      </c>
      <c r="B573" s="66" t="s">
        <v>483</v>
      </c>
      <c r="C573" s="67" t="s">
        <v>484</v>
      </c>
      <c r="D573" s="68">
        <v>2524</v>
      </c>
      <c r="E573" s="68">
        <v>6000</v>
      </c>
      <c r="F573" s="68">
        <v>5153.8100000000004</v>
      </c>
      <c r="G573" s="57">
        <f t="shared" si="26"/>
        <v>204.1921553090333</v>
      </c>
      <c r="H573" s="57">
        <f t="shared" si="25"/>
        <v>85.896833333333348</v>
      </c>
    </row>
    <row r="574" spans="1:10" ht="30" customHeight="1" x14ac:dyDescent="0.2">
      <c r="A574" s="73"/>
      <c r="B574" s="82"/>
      <c r="C574" s="34" t="s">
        <v>485</v>
      </c>
      <c r="D574" s="58">
        <v>2524</v>
      </c>
      <c r="E574" s="58">
        <v>6000</v>
      </c>
      <c r="F574" s="58">
        <v>5153.8100000000004</v>
      </c>
      <c r="G574" s="71">
        <f t="shared" si="26"/>
        <v>204.1921553090333</v>
      </c>
      <c r="H574" s="71">
        <f t="shared" si="25"/>
        <v>85.896833333333348</v>
      </c>
      <c r="J574" s="93"/>
    </row>
    <row r="575" spans="1:10" x14ac:dyDescent="0.2">
      <c r="A575" s="33">
        <v>11.31</v>
      </c>
      <c r="B575" s="33">
        <v>3</v>
      </c>
      <c r="C575" s="34" t="s">
        <v>250</v>
      </c>
      <c r="D575" s="58">
        <v>2524</v>
      </c>
      <c r="E575" s="58">
        <v>6000</v>
      </c>
      <c r="F575" s="58">
        <v>5153.8100000000004</v>
      </c>
      <c r="G575" s="71">
        <f t="shared" si="26"/>
        <v>204.1921553090333</v>
      </c>
      <c r="H575" s="71">
        <f t="shared" si="25"/>
        <v>85.896833333333348</v>
      </c>
    </row>
    <row r="576" spans="1:10" ht="25.5" x14ac:dyDescent="0.2">
      <c r="A576" s="33">
        <v>11.31</v>
      </c>
      <c r="B576" s="33">
        <v>37</v>
      </c>
      <c r="C576" s="34" t="s">
        <v>486</v>
      </c>
      <c r="D576" s="58">
        <v>2524</v>
      </c>
      <c r="E576" s="58">
        <v>6000</v>
      </c>
      <c r="F576" s="58">
        <v>5153.8100000000004</v>
      </c>
      <c r="G576" s="71">
        <f t="shared" si="26"/>
        <v>204.1921553090333</v>
      </c>
      <c r="H576" s="71">
        <f t="shared" si="25"/>
        <v>85.896833333333348</v>
      </c>
    </row>
    <row r="577" spans="1:8" ht="30" customHeight="1" x14ac:dyDescent="0.2">
      <c r="A577" s="33">
        <v>11.31</v>
      </c>
      <c r="B577" s="33">
        <v>372</v>
      </c>
      <c r="C577" s="34" t="s">
        <v>487</v>
      </c>
      <c r="D577" s="58">
        <v>2524</v>
      </c>
      <c r="E577" s="58" t="s">
        <v>16</v>
      </c>
      <c r="F577" s="58">
        <v>5153.8100000000004</v>
      </c>
      <c r="G577" s="71">
        <f t="shared" si="26"/>
        <v>204.1921553090333</v>
      </c>
      <c r="H577" s="58" t="s">
        <v>16</v>
      </c>
    </row>
    <row r="578" spans="1:8" ht="25.5" x14ac:dyDescent="0.2">
      <c r="A578" s="33">
        <v>11.31</v>
      </c>
      <c r="B578" s="33">
        <v>3721</v>
      </c>
      <c r="C578" s="34" t="s">
        <v>488</v>
      </c>
      <c r="D578" s="58">
        <v>2524</v>
      </c>
      <c r="E578" s="58" t="s">
        <v>16</v>
      </c>
      <c r="F578" s="58">
        <v>5153.8100000000004</v>
      </c>
      <c r="G578" s="71">
        <f t="shared" si="26"/>
        <v>204.1921553090333</v>
      </c>
      <c r="H578" s="58" t="s">
        <v>16</v>
      </c>
    </row>
    <row r="579" spans="1:8" ht="39" customHeight="1" x14ac:dyDescent="0.2">
      <c r="A579" s="66">
        <v>11</v>
      </c>
      <c r="B579" s="66" t="s">
        <v>489</v>
      </c>
      <c r="C579" s="67" t="s">
        <v>490</v>
      </c>
      <c r="D579" s="68">
        <v>400</v>
      </c>
      <c r="E579" s="68">
        <v>10000</v>
      </c>
      <c r="F579" s="68">
        <v>1600</v>
      </c>
      <c r="G579" s="57">
        <f t="shared" si="26"/>
        <v>400</v>
      </c>
      <c r="H579" s="57">
        <f t="shared" si="25"/>
        <v>16</v>
      </c>
    </row>
    <row r="580" spans="1:8" ht="30" customHeight="1" x14ac:dyDescent="0.2">
      <c r="A580" s="73"/>
      <c r="B580" s="82"/>
      <c r="C580" s="34" t="s">
        <v>485</v>
      </c>
      <c r="D580" s="58">
        <v>400</v>
      </c>
      <c r="E580" s="58">
        <v>10000</v>
      </c>
      <c r="F580" s="58">
        <v>1600</v>
      </c>
      <c r="G580" s="71">
        <f t="shared" si="26"/>
        <v>400</v>
      </c>
      <c r="H580" s="71">
        <f t="shared" si="25"/>
        <v>16</v>
      </c>
    </row>
    <row r="581" spans="1:8" x14ac:dyDescent="0.2">
      <c r="A581" s="33">
        <v>11</v>
      </c>
      <c r="B581" s="33">
        <v>3</v>
      </c>
      <c r="C581" s="34" t="s">
        <v>250</v>
      </c>
      <c r="D581" s="58">
        <v>400</v>
      </c>
      <c r="E581" s="58">
        <v>10000</v>
      </c>
      <c r="F581" s="58">
        <v>1600</v>
      </c>
      <c r="G581" s="71">
        <f t="shared" si="26"/>
        <v>400</v>
      </c>
      <c r="H581" s="71">
        <f t="shared" si="25"/>
        <v>16</v>
      </c>
    </row>
    <row r="582" spans="1:8" ht="30" customHeight="1" x14ac:dyDescent="0.2">
      <c r="A582" s="33">
        <v>11</v>
      </c>
      <c r="B582" s="33">
        <v>37</v>
      </c>
      <c r="C582" s="34" t="s">
        <v>491</v>
      </c>
      <c r="D582" s="58">
        <v>400</v>
      </c>
      <c r="E582" s="58">
        <v>10000</v>
      </c>
      <c r="F582" s="58">
        <v>1600</v>
      </c>
      <c r="G582" s="71">
        <f t="shared" si="26"/>
        <v>400</v>
      </c>
      <c r="H582" s="71">
        <f t="shared" si="25"/>
        <v>16</v>
      </c>
    </row>
    <row r="583" spans="1:8" ht="30" customHeight="1" x14ac:dyDescent="0.2">
      <c r="A583" s="33">
        <v>11</v>
      </c>
      <c r="B583" s="33">
        <v>372</v>
      </c>
      <c r="C583" s="34" t="s">
        <v>487</v>
      </c>
      <c r="D583" s="58">
        <v>400</v>
      </c>
      <c r="E583" s="58" t="s">
        <v>16</v>
      </c>
      <c r="F583" s="58">
        <v>1600</v>
      </c>
      <c r="G583" s="71">
        <f t="shared" si="26"/>
        <v>400</v>
      </c>
      <c r="H583" s="58" t="s">
        <v>16</v>
      </c>
    </row>
    <row r="584" spans="1:8" ht="25.5" x14ac:dyDescent="0.2">
      <c r="A584" s="33">
        <v>11</v>
      </c>
      <c r="B584" s="33">
        <v>3721</v>
      </c>
      <c r="C584" s="34" t="s">
        <v>488</v>
      </c>
      <c r="D584" s="58">
        <v>400</v>
      </c>
      <c r="E584" s="58" t="s">
        <v>16</v>
      </c>
      <c r="F584" s="58">
        <v>1600</v>
      </c>
      <c r="G584" s="71">
        <f t="shared" si="26"/>
        <v>400</v>
      </c>
      <c r="H584" s="58" t="s">
        <v>16</v>
      </c>
    </row>
    <row r="585" spans="1:8" ht="25.5" x14ac:dyDescent="0.2">
      <c r="A585" s="66">
        <v>11</v>
      </c>
      <c r="B585" s="66" t="s">
        <v>492</v>
      </c>
      <c r="C585" s="67" t="s">
        <v>493</v>
      </c>
      <c r="D585" s="68">
        <v>860.15</v>
      </c>
      <c r="E585" s="68">
        <v>4500</v>
      </c>
      <c r="F585" s="68">
        <v>0</v>
      </c>
      <c r="G585" s="57">
        <f t="shared" si="26"/>
        <v>0</v>
      </c>
      <c r="H585" s="57">
        <f t="shared" si="25"/>
        <v>0</v>
      </c>
    </row>
    <row r="586" spans="1:8" ht="30" customHeight="1" x14ac:dyDescent="0.2">
      <c r="A586" s="69"/>
      <c r="B586" s="70"/>
      <c r="C586" s="34" t="s">
        <v>494</v>
      </c>
      <c r="D586" s="58">
        <v>860.15</v>
      </c>
      <c r="E586" s="58">
        <v>4500</v>
      </c>
      <c r="F586" s="58">
        <v>0</v>
      </c>
      <c r="G586" s="71">
        <f t="shared" si="26"/>
        <v>0</v>
      </c>
      <c r="H586" s="71">
        <f t="shared" si="25"/>
        <v>0</v>
      </c>
    </row>
    <row r="587" spans="1:8" x14ac:dyDescent="0.2">
      <c r="A587" s="33">
        <v>11</v>
      </c>
      <c r="B587" s="33">
        <v>3</v>
      </c>
      <c r="C587" s="34" t="s">
        <v>250</v>
      </c>
      <c r="D587" s="58">
        <v>860.15</v>
      </c>
      <c r="E587" s="58">
        <v>4500</v>
      </c>
      <c r="F587" s="58">
        <v>0</v>
      </c>
      <c r="G587" s="71">
        <f t="shared" si="26"/>
        <v>0</v>
      </c>
      <c r="H587" s="71">
        <f t="shared" si="25"/>
        <v>0</v>
      </c>
    </row>
    <row r="588" spans="1:8" ht="30" customHeight="1" x14ac:dyDescent="0.2">
      <c r="A588" s="33">
        <v>11</v>
      </c>
      <c r="B588" s="33">
        <v>37</v>
      </c>
      <c r="C588" s="34" t="s">
        <v>491</v>
      </c>
      <c r="D588" s="58">
        <v>860.15</v>
      </c>
      <c r="E588" s="58">
        <v>4500</v>
      </c>
      <c r="F588" s="58">
        <v>0</v>
      </c>
      <c r="G588" s="71">
        <f t="shared" si="26"/>
        <v>0</v>
      </c>
      <c r="H588" s="71">
        <f t="shared" si="25"/>
        <v>0</v>
      </c>
    </row>
    <row r="589" spans="1:8" ht="30" customHeight="1" x14ac:dyDescent="0.2">
      <c r="A589" s="33">
        <v>11</v>
      </c>
      <c r="B589" s="33">
        <v>372</v>
      </c>
      <c r="C589" s="34" t="s">
        <v>487</v>
      </c>
      <c r="D589" s="58">
        <v>860.15</v>
      </c>
      <c r="E589" s="58" t="s">
        <v>16</v>
      </c>
      <c r="F589" s="58">
        <v>0</v>
      </c>
      <c r="G589" s="71">
        <f t="shared" si="26"/>
        <v>0</v>
      </c>
      <c r="H589" s="58" t="s">
        <v>16</v>
      </c>
    </row>
    <row r="590" spans="1:8" ht="25.5" x14ac:dyDescent="0.2">
      <c r="A590" s="33">
        <v>11</v>
      </c>
      <c r="B590" s="33">
        <v>3722</v>
      </c>
      <c r="C590" s="34" t="s">
        <v>495</v>
      </c>
      <c r="D590" s="58">
        <v>860.15</v>
      </c>
      <c r="E590" s="58" t="s">
        <v>16</v>
      </c>
      <c r="F590" s="58">
        <v>0</v>
      </c>
      <c r="G590" s="71">
        <f t="shared" si="26"/>
        <v>0</v>
      </c>
      <c r="H590" s="58" t="s">
        <v>16</v>
      </c>
    </row>
    <row r="591" spans="1:8" ht="38.25" x14ac:dyDescent="0.2">
      <c r="A591" s="66">
        <v>11</v>
      </c>
      <c r="B591" s="66" t="s">
        <v>496</v>
      </c>
      <c r="C591" s="67" t="s">
        <v>497</v>
      </c>
      <c r="D591" s="68">
        <v>27140</v>
      </c>
      <c r="E591" s="68">
        <v>55000</v>
      </c>
      <c r="F591" s="68">
        <v>24750</v>
      </c>
      <c r="G591" s="57">
        <f t="shared" si="26"/>
        <v>91.193809874723655</v>
      </c>
      <c r="H591" s="57">
        <f t="shared" si="25"/>
        <v>45</v>
      </c>
    </row>
    <row r="592" spans="1:8" ht="30" customHeight="1" x14ac:dyDescent="0.2">
      <c r="A592" s="69"/>
      <c r="B592" s="70"/>
      <c r="C592" s="34" t="s">
        <v>485</v>
      </c>
      <c r="D592" s="71">
        <v>27140</v>
      </c>
      <c r="E592" s="58">
        <v>55000</v>
      </c>
      <c r="F592" s="71">
        <v>24750</v>
      </c>
      <c r="G592" s="71">
        <f t="shared" si="26"/>
        <v>91.193809874723655</v>
      </c>
      <c r="H592" s="71">
        <f t="shared" si="25"/>
        <v>45</v>
      </c>
    </row>
    <row r="593" spans="1:8" x14ac:dyDescent="0.2">
      <c r="A593" s="33">
        <v>11</v>
      </c>
      <c r="B593" s="33">
        <v>3</v>
      </c>
      <c r="C593" s="34" t="s">
        <v>250</v>
      </c>
      <c r="D593" s="71">
        <v>27140</v>
      </c>
      <c r="E593" s="58">
        <v>55000</v>
      </c>
      <c r="F593" s="71">
        <v>24750</v>
      </c>
      <c r="G593" s="71">
        <f t="shared" si="26"/>
        <v>91.193809874723655</v>
      </c>
      <c r="H593" s="71">
        <f t="shared" si="25"/>
        <v>45</v>
      </c>
    </row>
    <row r="594" spans="1:8" ht="25.5" x14ac:dyDescent="0.2">
      <c r="A594" s="33">
        <v>11</v>
      </c>
      <c r="B594" s="33">
        <v>37</v>
      </c>
      <c r="C594" s="34" t="s">
        <v>486</v>
      </c>
      <c r="D594" s="71">
        <v>27140</v>
      </c>
      <c r="E594" s="58">
        <v>55000</v>
      </c>
      <c r="F594" s="71">
        <v>24750</v>
      </c>
      <c r="G594" s="71">
        <f t="shared" si="26"/>
        <v>91.193809874723655</v>
      </c>
      <c r="H594" s="71">
        <f t="shared" si="25"/>
        <v>45</v>
      </c>
    </row>
    <row r="595" spans="1:8" ht="30" customHeight="1" x14ac:dyDescent="0.2">
      <c r="A595" s="33">
        <v>11</v>
      </c>
      <c r="B595" s="33">
        <v>372</v>
      </c>
      <c r="C595" s="34" t="s">
        <v>487</v>
      </c>
      <c r="D595" s="71">
        <v>27140</v>
      </c>
      <c r="E595" s="58" t="s">
        <v>16</v>
      </c>
      <c r="F595" s="71">
        <v>24750</v>
      </c>
      <c r="G595" s="71">
        <f t="shared" si="26"/>
        <v>91.193809874723655</v>
      </c>
      <c r="H595" s="58" t="s">
        <v>16</v>
      </c>
    </row>
    <row r="596" spans="1:8" ht="25.5" x14ac:dyDescent="0.2">
      <c r="A596" s="33">
        <v>11</v>
      </c>
      <c r="B596" s="33">
        <v>3721</v>
      </c>
      <c r="C596" s="34" t="s">
        <v>488</v>
      </c>
      <c r="D596" s="58">
        <v>27140</v>
      </c>
      <c r="E596" s="58" t="s">
        <v>16</v>
      </c>
      <c r="F596" s="71">
        <v>24750</v>
      </c>
      <c r="G596" s="71">
        <f t="shared" si="26"/>
        <v>91.193809874723655</v>
      </c>
      <c r="H596" s="58" t="s">
        <v>16</v>
      </c>
    </row>
    <row r="597" spans="1:8" ht="49.5" customHeight="1" x14ac:dyDescent="0.2">
      <c r="A597" s="66">
        <v>11</v>
      </c>
      <c r="B597" s="66" t="s">
        <v>498</v>
      </c>
      <c r="C597" s="67" t="s">
        <v>499</v>
      </c>
      <c r="D597" s="68">
        <v>3657.62</v>
      </c>
      <c r="E597" s="68">
        <v>9309.65</v>
      </c>
      <c r="F597" s="68">
        <v>4654.8599999999997</v>
      </c>
      <c r="G597" s="57">
        <f t="shared" si="26"/>
        <v>127.26472405553338</v>
      </c>
      <c r="H597" s="57">
        <f t="shared" si="25"/>
        <v>50.000375953983237</v>
      </c>
    </row>
    <row r="598" spans="1:8" ht="30" customHeight="1" x14ac:dyDescent="0.2">
      <c r="A598" s="69"/>
      <c r="B598" s="70"/>
      <c r="C598" s="34" t="s">
        <v>485</v>
      </c>
      <c r="D598" s="58">
        <v>3657.62</v>
      </c>
      <c r="E598" s="58">
        <v>9309.65</v>
      </c>
      <c r="F598" s="58">
        <v>4654.8599999999997</v>
      </c>
      <c r="G598" s="71">
        <f t="shared" si="26"/>
        <v>127.26472405553338</v>
      </c>
      <c r="H598" s="71">
        <f t="shared" si="25"/>
        <v>50.000375953983237</v>
      </c>
    </row>
    <row r="599" spans="1:8" x14ac:dyDescent="0.2">
      <c r="A599" s="33">
        <v>11</v>
      </c>
      <c r="B599" s="33">
        <v>3</v>
      </c>
      <c r="C599" s="34" t="s">
        <v>250</v>
      </c>
      <c r="D599" s="58">
        <v>3657.62</v>
      </c>
      <c r="E599" s="58">
        <v>9309.65</v>
      </c>
      <c r="F599" s="58">
        <v>4654.8599999999997</v>
      </c>
      <c r="G599" s="71">
        <f t="shared" si="26"/>
        <v>127.26472405553338</v>
      </c>
      <c r="H599" s="71">
        <f t="shared" si="25"/>
        <v>50.000375953983237</v>
      </c>
    </row>
    <row r="600" spans="1:8" x14ac:dyDescent="0.2">
      <c r="A600" s="33">
        <v>11</v>
      </c>
      <c r="B600" s="33">
        <v>38</v>
      </c>
      <c r="C600" s="34" t="s">
        <v>251</v>
      </c>
      <c r="D600" s="58">
        <v>3657.62</v>
      </c>
      <c r="E600" s="58">
        <v>9309.65</v>
      </c>
      <c r="F600" s="58">
        <v>4654.8599999999997</v>
      </c>
      <c r="G600" s="71">
        <f t="shared" si="26"/>
        <v>127.26472405553338</v>
      </c>
      <c r="H600" s="71">
        <f t="shared" ref="H600:H663" si="27">(F600/E600)*100</f>
        <v>50.000375953983237</v>
      </c>
    </row>
    <row r="601" spans="1:8" x14ac:dyDescent="0.2">
      <c r="A601" s="33">
        <v>11</v>
      </c>
      <c r="B601" s="33">
        <v>381</v>
      </c>
      <c r="C601" s="34" t="s">
        <v>252</v>
      </c>
      <c r="D601" s="58">
        <v>3657.62</v>
      </c>
      <c r="E601" s="58" t="s">
        <v>16</v>
      </c>
      <c r="F601" s="58">
        <v>4654.8599999999997</v>
      </c>
      <c r="G601" s="71">
        <f t="shared" si="26"/>
        <v>127.26472405553338</v>
      </c>
      <c r="H601" s="58" t="s">
        <v>16</v>
      </c>
    </row>
    <row r="602" spans="1:8" ht="15" customHeight="1" x14ac:dyDescent="0.2">
      <c r="A602" s="33">
        <v>11</v>
      </c>
      <c r="B602" s="33">
        <v>3811</v>
      </c>
      <c r="C602" s="34" t="s">
        <v>253</v>
      </c>
      <c r="D602" s="58">
        <v>3657.62</v>
      </c>
      <c r="E602" s="58" t="s">
        <v>16</v>
      </c>
      <c r="F602" s="58">
        <v>4654.8599999999997</v>
      </c>
      <c r="G602" s="71">
        <f t="shared" si="26"/>
        <v>127.26472405553338</v>
      </c>
      <c r="H602" s="58" t="s">
        <v>16</v>
      </c>
    </row>
    <row r="603" spans="1:8" ht="38.25" x14ac:dyDescent="0.2">
      <c r="A603" s="66">
        <v>11</v>
      </c>
      <c r="B603" s="66" t="s">
        <v>500</v>
      </c>
      <c r="C603" s="67" t="s">
        <v>501</v>
      </c>
      <c r="D603" s="68">
        <v>1046.98</v>
      </c>
      <c r="E603" s="68">
        <v>2000</v>
      </c>
      <c r="F603" s="68">
        <v>410</v>
      </c>
      <c r="G603" s="57">
        <f t="shared" si="26"/>
        <v>39.160251389711362</v>
      </c>
      <c r="H603" s="57">
        <f t="shared" si="27"/>
        <v>20.5</v>
      </c>
    </row>
    <row r="604" spans="1:8" ht="30" customHeight="1" x14ac:dyDescent="0.2">
      <c r="A604" s="69"/>
      <c r="B604" s="70"/>
      <c r="C604" s="34" t="s">
        <v>485</v>
      </c>
      <c r="D604" s="58">
        <v>1046.98</v>
      </c>
      <c r="E604" s="58">
        <v>2000</v>
      </c>
      <c r="F604" s="58">
        <v>410</v>
      </c>
      <c r="G604" s="71">
        <f t="shared" si="26"/>
        <v>39.160251389711362</v>
      </c>
      <c r="H604" s="71">
        <f t="shared" si="27"/>
        <v>20.5</v>
      </c>
    </row>
    <row r="605" spans="1:8" x14ac:dyDescent="0.2">
      <c r="A605" s="33">
        <v>11</v>
      </c>
      <c r="B605" s="33">
        <v>3</v>
      </c>
      <c r="C605" s="34" t="s">
        <v>250</v>
      </c>
      <c r="D605" s="58">
        <v>1046.98</v>
      </c>
      <c r="E605" s="58">
        <v>2000</v>
      </c>
      <c r="F605" s="58">
        <v>410</v>
      </c>
      <c r="G605" s="71">
        <f t="shared" si="26"/>
        <v>39.160251389711362</v>
      </c>
      <c r="H605" s="71">
        <f t="shared" si="27"/>
        <v>20.5</v>
      </c>
    </row>
    <row r="606" spans="1:8" x14ac:dyDescent="0.2">
      <c r="A606" s="33">
        <v>11</v>
      </c>
      <c r="B606" s="33">
        <v>38</v>
      </c>
      <c r="C606" s="34" t="s">
        <v>251</v>
      </c>
      <c r="D606" s="58">
        <v>1046.98</v>
      </c>
      <c r="E606" s="58">
        <v>2000</v>
      </c>
      <c r="F606" s="58">
        <v>410</v>
      </c>
      <c r="G606" s="71">
        <f t="shared" si="26"/>
        <v>39.160251389711362</v>
      </c>
      <c r="H606" s="71">
        <f t="shared" si="27"/>
        <v>20.5</v>
      </c>
    </row>
    <row r="607" spans="1:8" x14ac:dyDescent="0.2">
      <c r="A607" s="33">
        <v>11</v>
      </c>
      <c r="B607" s="33">
        <v>381</v>
      </c>
      <c r="C607" s="34" t="s">
        <v>252</v>
      </c>
      <c r="D607" s="58">
        <v>1046.98</v>
      </c>
      <c r="E607" s="58" t="s">
        <v>16</v>
      </c>
      <c r="F607" s="58">
        <v>410</v>
      </c>
      <c r="G607" s="71">
        <f t="shared" si="26"/>
        <v>39.160251389711362</v>
      </c>
      <c r="H607" s="58" t="s">
        <v>16</v>
      </c>
    </row>
    <row r="608" spans="1:8" ht="15" customHeight="1" x14ac:dyDescent="0.2">
      <c r="A608" s="33">
        <v>11</v>
      </c>
      <c r="B608" s="33">
        <v>3811</v>
      </c>
      <c r="C608" s="34" t="s">
        <v>253</v>
      </c>
      <c r="D608" s="58">
        <v>1046.98</v>
      </c>
      <c r="E608" s="58" t="s">
        <v>16</v>
      </c>
      <c r="F608" s="58">
        <v>410</v>
      </c>
      <c r="G608" s="71">
        <f t="shared" si="26"/>
        <v>39.160251389711362</v>
      </c>
      <c r="H608" s="58" t="s">
        <v>16</v>
      </c>
    </row>
    <row r="609" spans="1:8" ht="67.5" customHeight="1" x14ac:dyDescent="0.2">
      <c r="A609" s="66">
        <v>11</v>
      </c>
      <c r="B609" s="66" t="s">
        <v>502</v>
      </c>
      <c r="C609" s="67" t="s">
        <v>503</v>
      </c>
      <c r="D609" s="68">
        <v>17000</v>
      </c>
      <c r="E609" s="68">
        <v>40000</v>
      </c>
      <c r="F609" s="68">
        <v>25480</v>
      </c>
      <c r="G609" s="57">
        <f t="shared" si="26"/>
        <v>149.88235294117646</v>
      </c>
      <c r="H609" s="57">
        <f t="shared" si="27"/>
        <v>63.7</v>
      </c>
    </row>
    <row r="610" spans="1:8" ht="34.5" customHeight="1" x14ac:dyDescent="0.2">
      <c r="A610" s="69"/>
      <c r="B610" s="69"/>
      <c r="C610" s="34" t="s">
        <v>485</v>
      </c>
      <c r="D610" s="58">
        <v>17000</v>
      </c>
      <c r="E610" s="58">
        <v>40000</v>
      </c>
      <c r="F610" s="58">
        <v>25480</v>
      </c>
      <c r="G610" s="71">
        <f t="shared" si="26"/>
        <v>149.88235294117646</v>
      </c>
      <c r="H610" s="71">
        <f t="shared" si="27"/>
        <v>63.7</v>
      </c>
    </row>
    <row r="611" spans="1:8" x14ac:dyDescent="0.2">
      <c r="A611" s="33">
        <v>11</v>
      </c>
      <c r="B611" s="33">
        <v>3</v>
      </c>
      <c r="C611" s="34" t="s">
        <v>250</v>
      </c>
      <c r="D611" s="58">
        <v>17000</v>
      </c>
      <c r="E611" s="58">
        <v>40000</v>
      </c>
      <c r="F611" s="58">
        <v>25480</v>
      </c>
      <c r="G611" s="71">
        <f t="shared" si="26"/>
        <v>149.88235294117646</v>
      </c>
      <c r="H611" s="71">
        <f t="shared" si="27"/>
        <v>63.7</v>
      </c>
    </row>
    <row r="612" spans="1:8" ht="30" customHeight="1" x14ac:dyDescent="0.2">
      <c r="A612" s="33">
        <v>11</v>
      </c>
      <c r="B612" s="33">
        <v>37</v>
      </c>
      <c r="C612" s="34" t="s">
        <v>491</v>
      </c>
      <c r="D612" s="58">
        <v>17000</v>
      </c>
      <c r="E612" s="58">
        <v>40000</v>
      </c>
      <c r="F612" s="58">
        <v>25480</v>
      </c>
      <c r="G612" s="71">
        <f t="shared" si="26"/>
        <v>149.88235294117646</v>
      </c>
      <c r="H612" s="71">
        <f t="shared" si="27"/>
        <v>63.7</v>
      </c>
    </row>
    <row r="613" spans="1:8" ht="30" customHeight="1" x14ac:dyDescent="0.2">
      <c r="A613" s="33">
        <v>11</v>
      </c>
      <c r="B613" s="33">
        <v>372</v>
      </c>
      <c r="C613" s="34" t="s">
        <v>487</v>
      </c>
      <c r="D613" s="58">
        <v>17000</v>
      </c>
      <c r="E613" s="58" t="s">
        <v>16</v>
      </c>
      <c r="F613" s="58">
        <v>25480</v>
      </c>
      <c r="G613" s="71">
        <f t="shared" si="26"/>
        <v>149.88235294117646</v>
      </c>
      <c r="H613" s="58" t="s">
        <v>16</v>
      </c>
    </row>
    <row r="614" spans="1:8" ht="25.5" x14ac:dyDescent="0.2">
      <c r="A614" s="33">
        <v>11</v>
      </c>
      <c r="B614" s="33">
        <v>3722</v>
      </c>
      <c r="C614" s="34" t="s">
        <v>495</v>
      </c>
      <c r="D614" s="58">
        <v>17000</v>
      </c>
      <c r="E614" s="58" t="s">
        <v>16</v>
      </c>
      <c r="F614" s="58">
        <v>25480</v>
      </c>
      <c r="G614" s="71">
        <f t="shared" si="26"/>
        <v>149.88235294117646</v>
      </c>
      <c r="H614" s="58" t="s">
        <v>16</v>
      </c>
    </row>
    <row r="615" spans="1:8" ht="25.5" x14ac:dyDescent="0.2">
      <c r="A615" s="62" t="s">
        <v>564</v>
      </c>
      <c r="B615" s="62" t="s">
        <v>504</v>
      </c>
      <c r="C615" s="63" t="s">
        <v>505</v>
      </c>
      <c r="D615" s="64">
        <v>34700</v>
      </c>
      <c r="E615" s="64">
        <v>348500</v>
      </c>
      <c r="F615" s="64">
        <v>23125</v>
      </c>
      <c r="G615" s="65">
        <f t="shared" si="26"/>
        <v>66.642651296829968</v>
      </c>
      <c r="H615" s="65">
        <f t="shared" si="27"/>
        <v>6.63558106169297</v>
      </c>
    </row>
    <row r="616" spans="1:8" ht="45" customHeight="1" x14ac:dyDescent="0.2">
      <c r="A616" s="66">
        <v>11</v>
      </c>
      <c r="B616" s="66" t="s">
        <v>506</v>
      </c>
      <c r="C616" s="67" t="s">
        <v>507</v>
      </c>
      <c r="D616" s="68">
        <v>25000</v>
      </c>
      <c r="E616" s="68">
        <v>60000</v>
      </c>
      <c r="F616" s="68">
        <v>22000</v>
      </c>
      <c r="G616" s="57">
        <f t="shared" si="26"/>
        <v>88</v>
      </c>
      <c r="H616" s="57">
        <f t="shared" si="27"/>
        <v>36.666666666666664</v>
      </c>
    </row>
    <row r="617" spans="1:8" ht="30" customHeight="1" x14ac:dyDescent="0.2">
      <c r="A617" s="69"/>
      <c r="B617" s="70"/>
      <c r="C617" s="34" t="s">
        <v>508</v>
      </c>
      <c r="D617" s="58">
        <v>25000</v>
      </c>
      <c r="E617" s="58">
        <v>60000</v>
      </c>
      <c r="F617" s="58">
        <v>22000</v>
      </c>
      <c r="G617" s="71">
        <f t="shared" si="26"/>
        <v>88</v>
      </c>
      <c r="H617" s="71">
        <f t="shared" si="27"/>
        <v>36.666666666666664</v>
      </c>
    </row>
    <row r="618" spans="1:8" x14ac:dyDescent="0.2">
      <c r="A618" s="33">
        <v>11</v>
      </c>
      <c r="B618" s="33">
        <v>3</v>
      </c>
      <c r="C618" s="34" t="s">
        <v>250</v>
      </c>
      <c r="D618" s="58">
        <v>25000</v>
      </c>
      <c r="E618" s="58">
        <v>60000</v>
      </c>
      <c r="F618" s="58">
        <v>22000</v>
      </c>
      <c r="G618" s="71">
        <f t="shared" si="26"/>
        <v>88</v>
      </c>
      <c r="H618" s="71">
        <f t="shared" si="27"/>
        <v>36.666666666666664</v>
      </c>
    </row>
    <row r="619" spans="1:8" x14ac:dyDescent="0.2">
      <c r="A619" s="33">
        <v>11</v>
      </c>
      <c r="B619" s="33">
        <v>38</v>
      </c>
      <c r="C619" s="34" t="s">
        <v>251</v>
      </c>
      <c r="D619" s="58">
        <v>25000</v>
      </c>
      <c r="E619" s="58">
        <v>60000</v>
      </c>
      <c r="F619" s="58">
        <v>22000</v>
      </c>
      <c r="G619" s="71">
        <f t="shared" si="26"/>
        <v>88</v>
      </c>
      <c r="H619" s="71">
        <f t="shared" si="27"/>
        <v>36.666666666666664</v>
      </c>
    </row>
    <row r="620" spans="1:8" x14ac:dyDescent="0.2">
      <c r="A620" s="33">
        <v>11</v>
      </c>
      <c r="B620" s="33">
        <v>381</v>
      </c>
      <c r="C620" s="34" t="s">
        <v>252</v>
      </c>
      <c r="D620" s="58">
        <v>25000</v>
      </c>
      <c r="E620" s="58" t="s">
        <v>16</v>
      </c>
      <c r="F620" s="58">
        <v>22000</v>
      </c>
      <c r="G620" s="71">
        <f t="shared" si="26"/>
        <v>88</v>
      </c>
      <c r="H620" s="58" t="s">
        <v>16</v>
      </c>
    </row>
    <row r="621" spans="1:8" ht="15" customHeight="1" x14ac:dyDescent="0.2">
      <c r="A621" s="33">
        <v>11</v>
      </c>
      <c r="B621" s="33">
        <v>3811</v>
      </c>
      <c r="C621" s="34" t="s">
        <v>253</v>
      </c>
      <c r="D621" s="58">
        <v>25000</v>
      </c>
      <c r="E621" s="58" t="s">
        <v>16</v>
      </c>
      <c r="F621" s="58">
        <v>22000</v>
      </c>
      <c r="G621" s="71">
        <f t="shared" si="26"/>
        <v>88</v>
      </c>
      <c r="H621" s="58" t="s">
        <v>16</v>
      </c>
    </row>
    <row r="622" spans="1:8" ht="25.5" x14ac:dyDescent="0.2">
      <c r="A622" s="66">
        <v>11</v>
      </c>
      <c r="B622" s="66" t="s">
        <v>509</v>
      </c>
      <c r="C622" s="67" t="s">
        <v>510</v>
      </c>
      <c r="D622" s="68">
        <v>0</v>
      </c>
      <c r="E622" s="68">
        <v>5000</v>
      </c>
      <c r="F622" s="68">
        <v>0</v>
      </c>
      <c r="G622" s="57">
        <v>0</v>
      </c>
      <c r="H622" s="57">
        <f t="shared" si="27"/>
        <v>0</v>
      </c>
    </row>
    <row r="623" spans="1:8" ht="30" customHeight="1" x14ac:dyDescent="0.2">
      <c r="A623" s="69"/>
      <c r="B623" s="69"/>
      <c r="C623" s="34" t="s">
        <v>508</v>
      </c>
      <c r="D623" s="58">
        <v>0</v>
      </c>
      <c r="E623" s="58">
        <v>5000</v>
      </c>
      <c r="F623" s="58">
        <v>0</v>
      </c>
      <c r="G623" s="71">
        <v>0</v>
      </c>
      <c r="H623" s="71">
        <f t="shared" si="27"/>
        <v>0</v>
      </c>
    </row>
    <row r="624" spans="1:8" x14ac:dyDescent="0.2">
      <c r="A624" s="33">
        <v>11</v>
      </c>
      <c r="B624" s="33">
        <v>3</v>
      </c>
      <c r="C624" s="34" t="s">
        <v>250</v>
      </c>
      <c r="D624" s="58">
        <v>0</v>
      </c>
      <c r="E624" s="58">
        <v>5000</v>
      </c>
      <c r="F624" s="58">
        <v>0</v>
      </c>
      <c r="G624" s="71">
        <v>0</v>
      </c>
      <c r="H624" s="71">
        <f t="shared" si="27"/>
        <v>0</v>
      </c>
    </row>
    <row r="625" spans="1:8" x14ac:dyDescent="0.2">
      <c r="A625" s="33">
        <v>11</v>
      </c>
      <c r="B625" s="33">
        <v>38</v>
      </c>
      <c r="C625" s="34" t="s">
        <v>251</v>
      </c>
      <c r="D625" s="58">
        <v>0</v>
      </c>
      <c r="E625" s="58">
        <v>5000</v>
      </c>
      <c r="F625" s="58">
        <v>0</v>
      </c>
      <c r="G625" s="71">
        <v>0</v>
      </c>
      <c r="H625" s="71">
        <f t="shared" si="27"/>
        <v>0</v>
      </c>
    </row>
    <row r="626" spans="1:8" x14ac:dyDescent="0.2">
      <c r="A626" s="33">
        <v>11</v>
      </c>
      <c r="B626" s="33">
        <v>381</v>
      </c>
      <c r="C626" s="34" t="s">
        <v>252</v>
      </c>
      <c r="D626" s="58">
        <v>0</v>
      </c>
      <c r="E626" s="58" t="s">
        <v>16</v>
      </c>
      <c r="F626" s="58">
        <v>0</v>
      </c>
      <c r="G626" s="71">
        <v>0</v>
      </c>
      <c r="H626" s="71" t="s">
        <v>16</v>
      </c>
    </row>
    <row r="627" spans="1:8" x14ac:dyDescent="0.2">
      <c r="A627" s="33">
        <v>11</v>
      </c>
      <c r="B627" s="33">
        <v>3811</v>
      </c>
      <c r="C627" s="34" t="s">
        <v>253</v>
      </c>
      <c r="D627" s="58">
        <v>0</v>
      </c>
      <c r="E627" s="58" t="s">
        <v>16</v>
      </c>
      <c r="F627" s="58">
        <v>0</v>
      </c>
      <c r="G627" s="71">
        <v>0</v>
      </c>
      <c r="H627" s="71" t="s">
        <v>16</v>
      </c>
    </row>
    <row r="628" spans="1:8" ht="25.5" x14ac:dyDescent="0.2">
      <c r="A628" s="66">
        <v>11</v>
      </c>
      <c r="B628" s="66" t="s">
        <v>511</v>
      </c>
      <c r="C628" s="67" t="s">
        <v>512</v>
      </c>
      <c r="D628" s="68">
        <v>0</v>
      </c>
      <c r="E628" s="57">
        <v>1500</v>
      </c>
      <c r="F628" s="68">
        <v>0</v>
      </c>
      <c r="G628" s="57">
        <v>0</v>
      </c>
      <c r="H628" s="57">
        <f t="shared" si="27"/>
        <v>0</v>
      </c>
    </row>
    <row r="629" spans="1:8" ht="25.5" x14ac:dyDescent="0.2">
      <c r="A629" s="69"/>
      <c r="B629" s="70"/>
      <c r="C629" s="34" t="s">
        <v>508</v>
      </c>
      <c r="D629" s="58">
        <v>0</v>
      </c>
      <c r="E629" s="58">
        <v>1500</v>
      </c>
      <c r="F629" s="58">
        <v>0</v>
      </c>
      <c r="G629" s="71">
        <v>0</v>
      </c>
      <c r="H629" s="71">
        <f t="shared" si="27"/>
        <v>0</v>
      </c>
    </row>
    <row r="630" spans="1:8" x14ac:dyDescent="0.2">
      <c r="A630" s="33">
        <v>11</v>
      </c>
      <c r="B630" s="33">
        <v>3</v>
      </c>
      <c r="C630" s="34" t="s">
        <v>250</v>
      </c>
      <c r="D630" s="58">
        <v>0</v>
      </c>
      <c r="E630" s="58">
        <v>1500</v>
      </c>
      <c r="F630" s="58">
        <v>0</v>
      </c>
      <c r="G630" s="71">
        <v>0</v>
      </c>
      <c r="H630" s="71">
        <f t="shared" si="27"/>
        <v>0</v>
      </c>
    </row>
    <row r="631" spans="1:8" x14ac:dyDescent="0.2">
      <c r="A631" s="33">
        <v>11</v>
      </c>
      <c r="B631" s="33">
        <v>38</v>
      </c>
      <c r="C631" s="34" t="s">
        <v>251</v>
      </c>
      <c r="D631" s="58">
        <v>0</v>
      </c>
      <c r="E631" s="58">
        <v>1500</v>
      </c>
      <c r="F631" s="58">
        <v>0</v>
      </c>
      <c r="G631" s="71">
        <v>0</v>
      </c>
      <c r="H631" s="71">
        <f t="shared" si="27"/>
        <v>0</v>
      </c>
    </row>
    <row r="632" spans="1:8" x14ac:dyDescent="0.2">
      <c r="A632" s="33">
        <v>11</v>
      </c>
      <c r="B632" s="33">
        <v>381</v>
      </c>
      <c r="C632" s="34" t="s">
        <v>252</v>
      </c>
      <c r="D632" s="58">
        <v>0</v>
      </c>
      <c r="E632" s="58" t="s">
        <v>16</v>
      </c>
      <c r="F632" s="58">
        <v>0</v>
      </c>
      <c r="G632" s="71">
        <v>0</v>
      </c>
      <c r="H632" s="58" t="s">
        <v>16</v>
      </c>
    </row>
    <row r="633" spans="1:8" ht="15" customHeight="1" x14ac:dyDescent="0.2">
      <c r="A633" s="33">
        <v>11</v>
      </c>
      <c r="B633" s="33">
        <v>3811</v>
      </c>
      <c r="C633" s="34" t="s">
        <v>253</v>
      </c>
      <c r="D633" s="58">
        <v>0</v>
      </c>
      <c r="E633" s="58" t="s">
        <v>16</v>
      </c>
      <c r="F633" s="58">
        <v>0</v>
      </c>
      <c r="G633" s="71">
        <v>0</v>
      </c>
      <c r="H633" s="58" t="s">
        <v>16</v>
      </c>
    </row>
    <row r="634" spans="1:8" ht="25.5" x14ac:dyDescent="0.2">
      <c r="A634" s="66">
        <v>11</v>
      </c>
      <c r="B634" s="66" t="s">
        <v>513</v>
      </c>
      <c r="C634" s="67" t="s">
        <v>514</v>
      </c>
      <c r="D634" s="68">
        <v>2000</v>
      </c>
      <c r="E634" s="57">
        <v>2000</v>
      </c>
      <c r="F634" s="68">
        <v>0</v>
      </c>
      <c r="G634" s="57">
        <f t="shared" si="26"/>
        <v>0</v>
      </c>
      <c r="H634" s="57">
        <f t="shared" si="27"/>
        <v>0</v>
      </c>
    </row>
    <row r="635" spans="1:8" ht="30" customHeight="1" x14ac:dyDescent="0.2">
      <c r="A635" s="69"/>
      <c r="B635" s="69"/>
      <c r="C635" s="34" t="s">
        <v>508</v>
      </c>
      <c r="D635" s="58">
        <v>2000</v>
      </c>
      <c r="E635" s="58">
        <v>2000</v>
      </c>
      <c r="F635" s="58">
        <v>0</v>
      </c>
      <c r="G635" s="71">
        <f t="shared" si="26"/>
        <v>0</v>
      </c>
      <c r="H635" s="71">
        <f t="shared" si="27"/>
        <v>0</v>
      </c>
    </row>
    <row r="636" spans="1:8" x14ac:dyDescent="0.2">
      <c r="A636" s="33">
        <v>11</v>
      </c>
      <c r="B636" s="33">
        <v>3</v>
      </c>
      <c r="C636" s="34" t="s">
        <v>250</v>
      </c>
      <c r="D636" s="58">
        <v>2000</v>
      </c>
      <c r="E636" s="58">
        <v>2000</v>
      </c>
      <c r="F636" s="58">
        <v>0</v>
      </c>
      <c r="G636" s="71">
        <f t="shared" ref="G636:G699" si="28">(F636/D636)*100</f>
        <v>0</v>
      </c>
      <c r="H636" s="71">
        <f t="shared" si="27"/>
        <v>0</v>
      </c>
    </row>
    <row r="637" spans="1:8" x14ac:dyDescent="0.2">
      <c r="A637" s="33">
        <v>11</v>
      </c>
      <c r="B637" s="33">
        <v>38</v>
      </c>
      <c r="C637" s="34" t="s">
        <v>251</v>
      </c>
      <c r="D637" s="58">
        <v>2000</v>
      </c>
      <c r="E637" s="58">
        <v>2000</v>
      </c>
      <c r="F637" s="58">
        <v>0</v>
      </c>
      <c r="G637" s="71">
        <f t="shared" si="28"/>
        <v>0</v>
      </c>
      <c r="H637" s="71">
        <f t="shared" si="27"/>
        <v>0</v>
      </c>
    </row>
    <row r="638" spans="1:8" x14ac:dyDescent="0.2">
      <c r="A638" s="33">
        <v>11</v>
      </c>
      <c r="B638" s="33">
        <v>381</v>
      </c>
      <c r="C638" s="34" t="s">
        <v>252</v>
      </c>
      <c r="D638" s="58">
        <v>2000</v>
      </c>
      <c r="E638" s="58" t="s">
        <v>16</v>
      </c>
      <c r="F638" s="58">
        <v>0</v>
      </c>
      <c r="G638" s="71">
        <f t="shared" si="28"/>
        <v>0</v>
      </c>
      <c r="H638" s="58" t="s">
        <v>16</v>
      </c>
    </row>
    <row r="639" spans="1:8" ht="15" customHeight="1" x14ac:dyDescent="0.2">
      <c r="A639" s="33">
        <v>11</v>
      </c>
      <c r="B639" s="33">
        <v>3811</v>
      </c>
      <c r="C639" s="34" t="s">
        <v>253</v>
      </c>
      <c r="D639" s="58">
        <v>2000</v>
      </c>
      <c r="E639" s="58" t="s">
        <v>16</v>
      </c>
      <c r="F639" s="58">
        <v>0</v>
      </c>
      <c r="G639" s="71">
        <f t="shared" si="28"/>
        <v>0</v>
      </c>
      <c r="H639" s="58" t="s">
        <v>16</v>
      </c>
    </row>
    <row r="640" spans="1:8" ht="51" x14ac:dyDescent="0.2">
      <c r="A640" s="66">
        <v>31.61</v>
      </c>
      <c r="B640" s="66" t="s">
        <v>515</v>
      </c>
      <c r="C640" s="67" t="s">
        <v>607</v>
      </c>
      <c r="D640" s="68">
        <v>7700</v>
      </c>
      <c r="E640" s="68">
        <v>120000</v>
      </c>
      <c r="F640" s="68">
        <v>0</v>
      </c>
      <c r="G640" s="57">
        <f>(F640/D640)*100</f>
        <v>0</v>
      </c>
      <c r="H640" s="57">
        <f t="shared" si="27"/>
        <v>0</v>
      </c>
    </row>
    <row r="641" spans="1:8" ht="45" customHeight="1" x14ac:dyDescent="0.2">
      <c r="A641" s="33">
        <v>31.61</v>
      </c>
      <c r="B641" s="33"/>
      <c r="C641" s="34" t="s">
        <v>344</v>
      </c>
      <c r="D641" s="58">
        <v>7700</v>
      </c>
      <c r="E641" s="58">
        <v>120000</v>
      </c>
      <c r="F641" s="58">
        <v>0</v>
      </c>
      <c r="G641" s="71">
        <f t="shared" si="28"/>
        <v>0</v>
      </c>
      <c r="H641" s="71">
        <f t="shared" si="27"/>
        <v>0</v>
      </c>
    </row>
    <row r="642" spans="1:8" ht="25.5" x14ac:dyDescent="0.2">
      <c r="A642" s="33"/>
      <c r="B642" s="33">
        <v>4</v>
      </c>
      <c r="C642" s="34" t="s">
        <v>317</v>
      </c>
      <c r="D642" s="58">
        <v>7700</v>
      </c>
      <c r="E642" s="58">
        <v>120000</v>
      </c>
      <c r="F642" s="58">
        <v>0</v>
      </c>
      <c r="G642" s="71">
        <f t="shared" si="28"/>
        <v>0</v>
      </c>
      <c r="H642" s="71">
        <f t="shared" si="27"/>
        <v>0</v>
      </c>
    </row>
    <row r="643" spans="1:8" ht="38.25" x14ac:dyDescent="0.2">
      <c r="A643" s="33">
        <v>31.61</v>
      </c>
      <c r="B643" s="33">
        <v>42</v>
      </c>
      <c r="C643" s="34" t="s">
        <v>443</v>
      </c>
      <c r="D643" s="58">
        <v>7700</v>
      </c>
      <c r="E643" s="58">
        <v>120000</v>
      </c>
      <c r="F643" s="58">
        <v>0</v>
      </c>
      <c r="G643" s="71">
        <f t="shared" si="28"/>
        <v>0</v>
      </c>
      <c r="H643" s="71">
        <f t="shared" si="27"/>
        <v>0</v>
      </c>
    </row>
    <row r="644" spans="1:8" x14ac:dyDescent="0.2">
      <c r="A644" s="33">
        <v>31.61</v>
      </c>
      <c r="B644" s="33">
        <v>421</v>
      </c>
      <c r="C644" s="34" t="s">
        <v>320</v>
      </c>
      <c r="D644" s="58">
        <v>7700</v>
      </c>
      <c r="E644" s="58" t="s">
        <v>16</v>
      </c>
      <c r="F644" s="58">
        <v>0</v>
      </c>
      <c r="G644" s="71">
        <f t="shared" si="28"/>
        <v>0</v>
      </c>
      <c r="H644" s="58" t="s">
        <v>16</v>
      </c>
    </row>
    <row r="645" spans="1:8" ht="15" customHeight="1" x14ac:dyDescent="0.2">
      <c r="A645" s="33">
        <v>31.61</v>
      </c>
      <c r="B645" s="33">
        <v>4214</v>
      </c>
      <c r="C645" s="34" t="s">
        <v>413</v>
      </c>
      <c r="D645" s="58">
        <v>7700</v>
      </c>
      <c r="E645" s="58" t="s">
        <v>16</v>
      </c>
      <c r="F645" s="58">
        <v>0</v>
      </c>
      <c r="G645" s="71">
        <f t="shared" si="28"/>
        <v>0</v>
      </c>
      <c r="H645" s="58" t="s">
        <v>16</v>
      </c>
    </row>
    <row r="646" spans="1:8" ht="60" customHeight="1" x14ac:dyDescent="0.2">
      <c r="A646" s="66">
        <v>31.61</v>
      </c>
      <c r="B646" s="66" t="s">
        <v>672</v>
      </c>
      <c r="C646" s="67" t="s">
        <v>608</v>
      </c>
      <c r="D646" s="68">
        <v>0</v>
      </c>
      <c r="E646" s="68">
        <v>100000</v>
      </c>
      <c r="F646" s="68">
        <v>1125</v>
      </c>
      <c r="G646" s="57">
        <v>0</v>
      </c>
      <c r="H646" s="57">
        <f t="shared" si="27"/>
        <v>1.125</v>
      </c>
    </row>
    <row r="647" spans="1:8" ht="45" customHeight="1" x14ac:dyDescent="0.2">
      <c r="A647" s="33">
        <v>31.61</v>
      </c>
      <c r="B647" s="33"/>
      <c r="C647" s="34" t="s">
        <v>344</v>
      </c>
      <c r="D647" s="58">
        <v>0</v>
      </c>
      <c r="E647" s="58">
        <v>100000</v>
      </c>
      <c r="F647" s="58">
        <v>1125</v>
      </c>
      <c r="G647" s="71">
        <v>0</v>
      </c>
      <c r="H647" s="71">
        <f t="shared" si="27"/>
        <v>1.125</v>
      </c>
    </row>
    <row r="648" spans="1:8" ht="25.5" x14ac:dyDescent="0.2">
      <c r="A648" s="33">
        <v>31.61</v>
      </c>
      <c r="B648" s="33">
        <v>4</v>
      </c>
      <c r="C648" s="34" t="s">
        <v>317</v>
      </c>
      <c r="D648" s="58">
        <v>0</v>
      </c>
      <c r="E648" s="58">
        <v>100000</v>
      </c>
      <c r="F648" s="58">
        <v>1125</v>
      </c>
      <c r="G648" s="71">
        <v>0</v>
      </c>
      <c r="H648" s="71">
        <f t="shared" si="27"/>
        <v>1.125</v>
      </c>
    </row>
    <row r="649" spans="1:8" ht="38.25" x14ac:dyDescent="0.2">
      <c r="A649" s="33">
        <v>31.61</v>
      </c>
      <c r="B649" s="33">
        <v>42</v>
      </c>
      <c r="C649" s="34" t="s">
        <v>443</v>
      </c>
      <c r="D649" s="58">
        <v>0</v>
      </c>
      <c r="E649" s="58">
        <v>100000</v>
      </c>
      <c r="F649" s="58">
        <v>1125</v>
      </c>
      <c r="G649" s="71">
        <v>0</v>
      </c>
      <c r="H649" s="71">
        <f t="shared" si="27"/>
        <v>1.125</v>
      </c>
    </row>
    <row r="650" spans="1:8" x14ac:dyDescent="0.2">
      <c r="A650" s="33">
        <v>31.61</v>
      </c>
      <c r="B650" s="33">
        <v>421</v>
      </c>
      <c r="C650" s="34" t="s">
        <v>320</v>
      </c>
      <c r="D650" s="58">
        <v>0</v>
      </c>
      <c r="E650" s="58" t="s">
        <v>16</v>
      </c>
      <c r="F650" s="58">
        <v>1125</v>
      </c>
      <c r="G650" s="71">
        <v>0</v>
      </c>
      <c r="H650" s="58" t="s">
        <v>16</v>
      </c>
    </row>
    <row r="651" spans="1:8" x14ac:dyDescent="0.2">
      <c r="A651" s="33">
        <v>31.61</v>
      </c>
      <c r="B651" s="33">
        <v>4214</v>
      </c>
      <c r="C651" s="34" t="s">
        <v>413</v>
      </c>
      <c r="D651" s="58">
        <v>0</v>
      </c>
      <c r="E651" s="58" t="s">
        <v>16</v>
      </c>
      <c r="F651" s="58">
        <v>1125</v>
      </c>
      <c r="G651" s="71">
        <v>0</v>
      </c>
      <c r="H651" s="58" t="s">
        <v>16</v>
      </c>
    </row>
    <row r="652" spans="1:8" ht="38.25" x14ac:dyDescent="0.2">
      <c r="A652" s="66">
        <v>11.52</v>
      </c>
      <c r="B652" s="66" t="s">
        <v>516</v>
      </c>
      <c r="C652" s="67" t="s">
        <v>609</v>
      </c>
      <c r="D652" s="68">
        <v>0</v>
      </c>
      <c r="E652" s="68">
        <v>60000</v>
      </c>
      <c r="F652" s="68">
        <v>0</v>
      </c>
      <c r="G652" s="57">
        <v>0</v>
      </c>
      <c r="H652" s="57">
        <f>(F652/E652)*100</f>
        <v>0</v>
      </c>
    </row>
    <row r="653" spans="1:8" ht="45" customHeight="1" x14ac:dyDescent="0.2">
      <c r="A653" s="33"/>
      <c r="B653" s="33"/>
      <c r="C653" s="34" t="s">
        <v>332</v>
      </c>
      <c r="D653" s="58">
        <v>0</v>
      </c>
      <c r="E653" s="58">
        <v>60000</v>
      </c>
      <c r="F653" s="58">
        <v>0</v>
      </c>
      <c r="G653" s="71">
        <v>0</v>
      </c>
      <c r="H653" s="71">
        <f t="shared" si="27"/>
        <v>0</v>
      </c>
    </row>
    <row r="654" spans="1:8" ht="25.5" x14ac:dyDescent="0.2">
      <c r="A654" s="33">
        <v>11.52</v>
      </c>
      <c r="B654" s="33">
        <v>4</v>
      </c>
      <c r="C654" s="34" t="s">
        <v>317</v>
      </c>
      <c r="D654" s="58">
        <v>0</v>
      </c>
      <c r="E654" s="58">
        <v>60000</v>
      </c>
      <c r="F654" s="58">
        <v>0</v>
      </c>
      <c r="G654" s="71">
        <v>0</v>
      </c>
      <c r="H654" s="71">
        <f t="shared" si="27"/>
        <v>0</v>
      </c>
    </row>
    <row r="655" spans="1:8" ht="38.25" x14ac:dyDescent="0.2">
      <c r="A655" s="33">
        <v>11.52</v>
      </c>
      <c r="B655" s="33">
        <v>42</v>
      </c>
      <c r="C655" s="34" t="s">
        <v>319</v>
      </c>
      <c r="D655" s="58">
        <v>0</v>
      </c>
      <c r="E655" s="58">
        <v>60000</v>
      </c>
      <c r="F655" s="58">
        <v>0</v>
      </c>
      <c r="G655" s="71">
        <v>0</v>
      </c>
      <c r="H655" s="71">
        <f t="shared" si="27"/>
        <v>0</v>
      </c>
    </row>
    <row r="656" spans="1:8" x14ac:dyDescent="0.2">
      <c r="A656" s="33">
        <v>11.52</v>
      </c>
      <c r="B656" s="33">
        <v>423</v>
      </c>
      <c r="C656" s="34" t="s">
        <v>517</v>
      </c>
      <c r="D656" s="58">
        <v>0</v>
      </c>
      <c r="E656" s="58" t="s">
        <v>16</v>
      </c>
      <c r="F656" s="58">
        <v>0</v>
      </c>
      <c r="G656" s="71">
        <v>0</v>
      </c>
      <c r="H656" s="58" t="s">
        <v>16</v>
      </c>
    </row>
    <row r="657" spans="1:8" ht="25.5" x14ac:dyDescent="0.2">
      <c r="A657" s="33">
        <v>11.52</v>
      </c>
      <c r="B657" s="33">
        <v>4231</v>
      </c>
      <c r="C657" s="34" t="s">
        <v>518</v>
      </c>
      <c r="D657" s="58">
        <v>0</v>
      </c>
      <c r="E657" s="58" t="s">
        <v>16</v>
      </c>
      <c r="F657" s="58">
        <v>0</v>
      </c>
      <c r="G657" s="71">
        <v>0</v>
      </c>
      <c r="H657" s="58" t="s">
        <v>16</v>
      </c>
    </row>
    <row r="658" spans="1:8" ht="63.75" x14ac:dyDescent="0.2">
      <c r="A658" s="33"/>
      <c r="B658" s="62" t="s">
        <v>519</v>
      </c>
      <c r="C658" s="63" t="s">
        <v>235</v>
      </c>
      <c r="D658" s="64">
        <v>314162.71000000002</v>
      </c>
      <c r="E658" s="64">
        <v>753625</v>
      </c>
      <c r="F658" s="64">
        <f>F659+F715+F758+F765+F772</f>
        <v>375021.86</v>
      </c>
      <c r="G658" s="65">
        <f>(F658/D658)*100</f>
        <v>119.37185670444464</v>
      </c>
      <c r="H658" s="65">
        <f t="shared" si="27"/>
        <v>49.762396417316303</v>
      </c>
    </row>
    <row r="659" spans="1:8" ht="27" customHeight="1" x14ac:dyDescent="0.2">
      <c r="A659" s="62"/>
      <c r="B659" s="62" t="s">
        <v>520</v>
      </c>
      <c r="C659" s="63" t="s">
        <v>521</v>
      </c>
      <c r="D659" s="64">
        <v>268956.87</v>
      </c>
      <c r="E659" s="64">
        <v>630000</v>
      </c>
      <c r="F659" s="64">
        <f>F660+F709</f>
        <v>325562.75</v>
      </c>
      <c r="G659" s="65">
        <f>(F659/D659)*100</f>
        <v>121.04645254088508</v>
      </c>
      <c r="H659" s="65">
        <f>(F659/E659)*100</f>
        <v>51.676626984126983</v>
      </c>
    </row>
    <row r="660" spans="1:8" ht="45" customHeight="1" x14ac:dyDescent="0.2">
      <c r="A660" s="66">
        <v>11</v>
      </c>
      <c r="B660" s="66" t="s">
        <v>522</v>
      </c>
      <c r="C660" s="67" t="s">
        <v>523</v>
      </c>
      <c r="D660" s="68">
        <v>268956.87</v>
      </c>
      <c r="E660" s="68">
        <v>625000</v>
      </c>
      <c r="F660" s="68">
        <f>F662+F704</f>
        <v>324589.02</v>
      </c>
      <c r="G660" s="57">
        <f t="shared" si="28"/>
        <v>120.68441308080364</v>
      </c>
      <c r="H660" s="57">
        <f t="shared" si="27"/>
        <v>51.934243200000004</v>
      </c>
    </row>
    <row r="661" spans="1:8" ht="25.5" x14ac:dyDescent="0.2">
      <c r="A661" s="60"/>
      <c r="B661" s="33"/>
      <c r="C661" s="34" t="s">
        <v>524</v>
      </c>
      <c r="D661" s="58">
        <v>268956.87</v>
      </c>
      <c r="E661" s="58">
        <v>625000</v>
      </c>
      <c r="F661" s="58">
        <v>324589.02</v>
      </c>
      <c r="G661" s="71">
        <f t="shared" si="28"/>
        <v>120.68441308080364</v>
      </c>
      <c r="H661" s="71">
        <f t="shared" si="27"/>
        <v>51.934243200000004</v>
      </c>
    </row>
    <row r="662" spans="1:8" x14ac:dyDescent="0.2">
      <c r="A662" s="33">
        <v>11</v>
      </c>
      <c r="B662" s="33">
        <v>3</v>
      </c>
      <c r="C662" s="34" t="s">
        <v>525</v>
      </c>
      <c r="D662" s="58">
        <v>267922.49</v>
      </c>
      <c r="E662" s="58">
        <v>625000</v>
      </c>
      <c r="F662" s="58">
        <v>324589.02</v>
      </c>
      <c r="G662" s="71">
        <f t="shared" si="28"/>
        <v>121.15034463885432</v>
      </c>
      <c r="H662" s="71">
        <f t="shared" si="27"/>
        <v>51.934243200000004</v>
      </c>
    </row>
    <row r="663" spans="1:8" x14ac:dyDescent="0.2">
      <c r="A663" s="33">
        <v>11</v>
      </c>
      <c r="B663" s="33">
        <v>31</v>
      </c>
      <c r="C663" s="34" t="s">
        <v>269</v>
      </c>
      <c r="D663" s="58">
        <v>215091.1</v>
      </c>
      <c r="E663" s="58">
        <v>504000</v>
      </c>
      <c r="F663" s="58">
        <v>265035.52000000002</v>
      </c>
      <c r="G663" s="71">
        <f t="shared" si="28"/>
        <v>123.22012393818247</v>
      </c>
      <c r="H663" s="71">
        <f t="shared" si="27"/>
        <v>52.586412698412701</v>
      </c>
    </row>
    <row r="664" spans="1:8" x14ac:dyDescent="0.2">
      <c r="A664" s="33">
        <v>11</v>
      </c>
      <c r="B664" s="33">
        <v>311</v>
      </c>
      <c r="C664" s="34" t="s">
        <v>526</v>
      </c>
      <c r="D664" s="58">
        <v>139022.56</v>
      </c>
      <c r="E664" s="58" t="s">
        <v>16</v>
      </c>
      <c r="F664" s="58">
        <v>171355.44</v>
      </c>
      <c r="G664" s="71">
        <f t="shared" si="28"/>
        <v>123.25729003983238</v>
      </c>
      <c r="H664" s="58" t="s">
        <v>16</v>
      </c>
    </row>
    <row r="665" spans="1:8" x14ac:dyDescent="0.2">
      <c r="A665" s="33">
        <v>11</v>
      </c>
      <c r="B665" s="33">
        <v>3111</v>
      </c>
      <c r="C665" s="34" t="s">
        <v>527</v>
      </c>
      <c r="D665" s="58">
        <v>139022.56</v>
      </c>
      <c r="E665" s="58" t="s">
        <v>16</v>
      </c>
      <c r="F665" s="58">
        <v>167530.44</v>
      </c>
      <c r="G665" s="71">
        <f t="shared" si="28"/>
        <v>120.50593802905082</v>
      </c>
      <c r="H665" s="58" t="s">
        <v>16</v>
      </c>
    </row>
    <row r="666" spans="1:8" x14ac:dyDescent="0.2">
      <c r="A666" s="33">
        <v>11</v>
      </c>
      <c r="B666" s="33">
        <v>3112</v>
      </c>
      <c r="C666" s="34" t="s">
        <v>272</v>
      </c>
      <c r="D666" s="58">
        <v>0</v>
      </c>
      <c r="E666" s="58" t="s">
        <v>16</v>
      </c>
      <c r="F666" s="58">
        <v>3825</v>
      </c>
      <c r="G666" s="71">
        <v>0</v>
      </c>
      <c r="H666" s="58" t="s">
        <v>16</v>
      </c>
    </row>
    <row r="667" spans="1:8" x14ac:dyDescent="0.2">
      <c r="A667" s="33">
        <v>11</v>
      </c>
      <c r="B667" s="33">
        <v>312</v>
      </c>
      <c r="C667" s="34" t="s">
        <v>273</v>
      </c>
      <c r="D667" s="58">
        <v>13566.62</v>
      </c>
      <c r="E667" s="58" t="s">
        <v>16</v>
      </c>
      <c r="F667" s="58">
        <v>18163</v>
      </c>
      <c r="G667" s="71">
        <f t="shared" si="28"/>
        <v>133.88006740072325</v>
      </c>
      <c r="H667" s="58" t="s">
        <v>16</v>
      </c>
    </row>
    <row r="668" spans="1:8" x14ac:dyDescent="0.2">
      <c r="A668" s="33">
        <v>11</v>
      </c>
      <c r="B668" s="33">
        <v>3121</v>
      </c>
      <c r="C668" s="34" t="s">
        <v>273</v>
      </c>
      <c r="D668" s="58">
        <v>13566.62</v>
      </c>
      <c r="E668" s="58" t="s">
        <v>16</v>
      </c>
      <c r="F668" s="58">
        <v>18163</v>
      </c>
      <c r="G668" s="71">
        <f t="shared" si="28"/>
        <v>133.88006740072325</v>
      </c>
      <c r="H668" s="58" t="s">
        <v>16</v>
      </c>
    </row>
    <row r="669" spans="1:8" x14ac:dyDescent="0.2">
      <c r="A669" s="33">
        <v>11</v>
      </c>
      <c r="B669" s="33">
        <v>313</v>
      </c>
      <c r="C669" s="34" t="s">
        <v>274</v>
      </c>
      <c r="D669" s="58">
        <v>62501.919999999998</v>
      </c>
      <c r="E669" s="58" t="s">
        <v>16</v>
      </c>
      <c r="F669" s="58">
        <v>75517.08</v>
      </c>
      <c r="G669" s="71">
        <f t="shared" si="28"/>
        <v>120.8236162985073</v>
      </c>
      <c r="H669" s="58" t="s">
        <v>16</v>
      </c>
    </row>
    <row r="670" spans="1:8" ht="25.5" x14ac:dyDescent="0.2">
      <c r="A670" s="33">
        <v>11</v>
      </c>
      <c r="B670" s="33">
        <v>3131</v>
      </c>
      <c r="C670" s="34" t="s">
        <v>275</v>
      </c>
      <c r="D670" s="58">
        <v>34050.69</v>
      </c>
      <c r="E670" s="58" t="s">
        <v>16</v>
      </c>
      <c r="F670" s="58">
        <v>41219.9</v>
      </c>
      <c r="G670" s="71">
        <f t="shared" si="28"/>
        <v>121.05452194948178</v>
      </c>
      <c r="H670" s="58" t="s">
        <v>16</v>
      </c>
    </row>
    <row r="671" spans="1:8" ht="30" customHeight="1" x14ac:dyDescent="0.2">
      <c r="A671" s="33">
        <v>11</v>
      </c>
      <c r="B671" s="33">
        <v>3132</v>
      </c>
      <c r="C671" s="34" t="s">
        <v>276</v>
      </c>
      <c r="D671" s="58">
        <v>28451.23</v>
      </c>
      <c r="E671" s="58" t="s">
        <v>16</v>
      </c>
      <c r="F671" s="58">
        <v>34297.18</v>
      </c>
      <c r="G671" s="71">
        <f t="shared" si="28"/>
        <v>120.54726632205357</v>
      </c>
      <c r="H671" s="58" t="s">
        <v>16</v>
      </c>
    </row>
    <row r="672" spans="1:8" x14ac:dyDescent="0.2">
      <c r="A672" s="33">
        <v>11</v>
      </c>
      <c r="B672" s="33">
        <v>32</v>
      </c>
      <c r="C672" s="34" t="s">
        <v>245</v>
      </c>
      <c r="D672" s="58">
        <v>49100.2</v>
      </c>
      <c r="E672" s="58">
        <v>115000</v>
      </c>
      <c r="F672" s="58">
        <v>59126.19</v>
      </c>
      <c r="G672" s="71">
        <f t="shared" si="28"/>
        <v>120.41944839328558</v>
      </c>
      <c r="H672" s="71">
        <f t="shared" ref="H672:H725" si="29">(F672/E672)*100</f>
        <v>51.414078260869566</v>
      </c>
    </row>
    <row r="673" spans="1:8" ht="25.5" x14ac:dyDescent="0.2">
      <c r="A673" s="33">
        <v>11</v>
      </c>
      <c r="B673" s="33">
        <v>321</v>
      </c>
      <c r="C673" s="34" t="s">
        <v>528</v>
      </c>
      <c r="D673" s="58">
        <v>8402.34</v>
      </c>
      <c r="E673" s="58" t="s">
        <v>16</v>
      </c>
      <c r="F673" s="58">
        <v>10190.89</v>
      </c>
      <c r="G673" s="71">
        <f t="shared" si="28"/>
        <v>121.2863321408084</v>
      </c>
      <c r="H673" s="58" t="s">
        <v>16</v>
      </c>
    </row>
    <row r="674" spans="1:8" x14ac:dyDescent="0.2">
      <c r="A674" s="33">
        <v>11</v>
      </c>
      <c r="B674" s="33">
        <v>3211</v>
      </c>
      <c r="C674" s="34" t="s">
        <v>278</v>
      </c>
      <c r="D674" s="58">
        <v>382</v>
      </c>
      <c r="E674" s="58" t="s">
        <v>16</v>
      </c>
      <c r="F674" s="58">
        <v>129.19999999999999</v>
      </c>
      <c r="G674" s="71">
        <f t="shared" si="28"/>
        <v>33.821989528795811</v>
      </c>
      <c r="H674" s="58" t="s">
        <v>16</v>
      </c>
    </row>
    <row r="675" spans="1:8" ht="25.5" x14ac:dyDescent="0.2">
      <c r="A675" s="33">
        <v>11</v>
      </c>
      <c r="B675" s="33">
        <v>3212</v>
      </c>
      <c r="C675" s="34" t="s">
        <v>279</v>
      </c>
      <c r="D675" s="58">
        <v>7495.34</v>
      </c>
      <c r="E675" s="58" t="s">
        <v>16</v>
      </c>
      <c r="F675" s="58">
        <v>9073.4</v>
      </c>
      <c r="G675" s="71">
        <f t="shared" si="28"/>
        <v>121.05388147835853</v>
      </c>
      <c r="H675" s="58" t="s">
        <v>16</v>
      </c>
    </row>
    <row r="676" spans="1:8" ht="25.5" x14ac:dyDescent="0.2">
      <c r="A676" s="33">
        <v>11</v>
      </c>
      <c r="B676" s="33">
        <v>3213</v>
      </c>
      <c r="C676" s="34" t="s">
        <v>529</v>
      </c>
      <c r="D676" s="58">
        <v>312</v>
      </c>
      <c r="E676" s="58" t="s">
        <v>16</v>
      </c>
      <c r="F676" s="58">
        <v>988.29</v>
      </c>
      <c r="G676" s="71">
        <f t="shared" si="28"/>
        <v>316.75961538461536</v>
      </c>
      <c r="H676" s="58" t="s">
        <v>16</v>
      </c>
    </row>
    <row r="677" spans="1:8" ht="25.5" x14ac:dyDescent="0.2">
      <c r="A677" s="33">
        <v>11</v>
      </c>
      <c r="B677" s="33">
        <v>3214</v>
      </c>
      <c r="C677" s="34" t="s">
        <v>530</v>
      </c>
      <c r="D677" s="58">
        <v>213</v>
      </c>
      <c r="E677" s="58" t="s">
        <v>16</v>
      </c>
      <c r="F677" s="58">
        <v>0</v>
      </c>
      <c r="G677" s="71">
        <f t="shared" si="28"/>
        <v>0</v>
      </c>
      <c r="H677" s="58" t="s">
        <v>16</v>
      </c>
    </row>
    <row r="678" spans="1:8" ht="25.5" x14ac:dyDescent="0.2">
      <c r="A678" s="33">
        <v>11</v>
      </c>
      <c r="B678" s="33">
        <v>322</v>
      </c>
      <c r="C678" s="34" t="s">
        <v>282</v>
      </c>
      <c r="D678" s="58">
        <v>29431.3</v>
      </c>
      <c r="E678" s="58" t="s">
        <v>16</v>
      </c>
      <c r="F678" s="58">
        <v>34288.22</v>
      </c>
      <c r="G678" s="71">
        <f t="shared" si="28"/>
        <v>116.50256699500193</v>
      </c>
      <c r="H678" s="58" t="s">
        <v>16</v>
      </c>
    </row>
    <row r="679" spans="1:8" ht="25.5" x14ac:dyDescent="0.2">
      <c r="A679" s="33">
        <v>11</v>
      </c>
      <c r="B679" s="33">
        <v>3221</v>
      </c>
      <c r="C679" s="34" t="s">
        <v>531</v>
      </c>
      <c r="D679" s="58">
        <v>6995.17</v>
      </c>
      <c r="E679" s="58" t="s">
        <v>16</v>
      </c>
      <c r="F679" s="58">
        <v>6042.29</v>
      </c>
      <c r="G679" s="71">
        <f t="shared" si="28"/>
        <v>86.37802941172265</v>
      </c>
      <c r="H679" s="58" t="s">
        <v>16</v>
      </c>
    </row>
    <row r="680" spans="1:8" ht="25.5" x14ac:dyDescent="0.2">
      <c r="A680" s="33">
        <v>11</v>
      </c>
      <c r="B680" s="33">
        <v>3222</v>
      </c>
      <c r="C680" s="34" t="s">
        <v>532</v>
      </c>
      <c r="D680" s="58">
        <v>14969.26</v>
      </c>
      <c r="E680" s="58" t="s">
        <v>16</v>
      </c>
      <c r="F680" s="58">
        <v>17222.38</v>
      </c>
      <c r="G680" s="71">
        <f t="shared" si="28"/>
        <v>115.05164583954051</v>
      </c>
      <c r="H680" s="58" t="s">
        <v>16</v>
      </c>
    </row>
    <row r="681" spans="1:8" x14ac:dyDescent="0.2">
      <c r="A681" s="33">
        <v>11</v>
      </c>
      <c r="B681" s="33">
        <v>3223</v>
      </c>
      <c r="C681" s="34" t="s">
        <v>347</v>
      </c>
      <c r="D681" s="58">
        <v>5515.01</v>
      </c>
      <c r="E681" s="58" t="s">
        <v>16</v>
      </c>
      <c r="F681" s="58">
        <v>5678.25</v>
      </c>
      <c r="G681" s="71">
        <f t="shared" si="28"/>
        <v>102.95992210349574</v>
      </c>
      <c r="H681" s="58" t="s">
        <v>16</v>
      </c>
    </row>
    <row r="682" spans="1:8" ht="25.5" x14ac:dyDescent="0.2">
      <c r="A682" s="33">
        <v>11</v>
      </c>
      <c r="B682" s="33">
        <v>3224</v>
      </c>
      <c r="C682" s="34" t="s">
        <v>285</v>
      </c>
      <c r="D682" s="58">
        <v>202.3</v>
      </c>
      <c r="E682" s="58" t="s">
        <v>16</v>
      </c>
      <c r="F682" s="58">
        <v>99.19</v>
      </c>
      <c r="G682" s="71">
        <f t="shared" si="28"/>
        <v>49.031141868512108</v>
      </c>
      <c r="H682" s="58" t="s">
        <v>16</v>
      </c>
    </row>
    <row r="683" spans="1:8" x14ac:dyDescent="0.2">
      <c r="A683" s="33">
        <v>11</v>
      </c>
      <c r="B683" s="33">
        <v>3225</v>
      </c>
      <c r="C683" s="34" t="s">
        <v>533</v>
      </c>
      <c r="D683" s="58">
        <v>1729.61</v>
      </c>
      <c r="E683" s="58" t="s">
        <v>16</v>
      </c>
      <c r="F683" s="58">
        <v>5246.11</v>
      </c>
      <c r="G683" s="71">
        <f t="shared" si="28"/>
        <v>303.31172923375789</v>
      </c>
      <c r="H683" s="58" t="s">
        <v>16</v>
      </c>
    </row>
    <row r="684" spans="1:8" ht="25.5" x14ac:dyDescent="0.2">
      <c r="A684" s="33">
        <v>11</v>
      </c>
      <c r="B684" s="33">
        <v>3227</v>
      </c>
      <c r="C684" s="34" t="s">
        <v>534</v>
      </c>
      <c r="D684" s="58">
        <v>19.95</v>
      </c>
      <c r="E684" s="58" t="s">
        <v>16</v>
      </c>
      <c r="F684" s="58">
        <v>0</v>
      </c>
      <c r="G684" s="71">
        <f t="shared" si="28"/>
        <v>0</v>
      </c>
      <c r="H684" s="58" t="s">
        <v>16</v>
      </c>
    </row>
    <row r="685" spans="1:8" x14ac:dyDescent="0.2">
      <c r="A685" s="33">
        <v>11</v>
      </c>
      <c r="B685" s="33">
        <v>323</v>
      </c>
      <c r="C685" s="34" t="s">
        <v>288</v>
      </c>
      <c r="D685" s="58">
        <v>10161.18</v>
      </c>
      <c r="E685" s="58" t="s">
        <v>16</v>
      </c>
      <c r="F685" s="58">
        <v>11194.83</v>
      </c>
      <c r="G685" s="71">
        <f t="shared" si="28"/>
        <v>110.17253901613788</v>
      </c>
      <c r="H685" s="58" t="s">
        <v>16</v>
      </c>
    </row>
    <row r="686" spans="1:8" ht="30" customHeight="1" x14ac:dyDescent="0.2">
      <c r="A686" s="33">
        <v>11</v>
      </c>
      <c r="B686" s="33">
        <v>3232</v>
      </c>
      <c r="C686" s="34" t="s">
        <v>290</v>
      </c>
      <c r="D686" s="58">
        <v>585</v>
      </c>
      <c r="E686" s="58" t="s">
        <v>16</v>
      </c>
      <c r="F686" s="58">
        <v>2256.9899999999998</v>
      </c>
      <c r="G686" s="71">
        <f t="shared" si="28"/>
        <v>385.81025641025639</v>
      </c>
      <c r="H686" s="58" t="s">
        <v>16</v>
      </c>
    </row>
    <row r="687" spans="1:8" x14ac:dyDescent="0.2">
      <c r="A687" s="33">
        <v>11</v>
      </c>
      <c r="B687" s="33">
        <v>3234</v>
      </c>
      <c r="C687" s="34" t="s">
        <v>292</v>
      </c>
      <c r="D687" s="58">
        <v>1825.63</v>
      </c>
      <c r="E687" s="58" t="s">
        <v>16</v>
      </c>
      <c r="F687" s="58">
        <v>3015.35</v>
      </c>
      <c r="G687" s="71">
        <f t="shared" si="28"/>
        <v>165.16764075962817</v>
      </c>
      <c r="H687" s="58" t="s">
        <v>16</v>
      </c>
    </row>
    <row r="688" spans="1:8" ht="25.5" x14ac:dyDescent="0.2">
      <c r="A688" s="33">
        <v>11</v>
      </c>
      <c r="B688" s="33">
        <v>3235</v>
      </c>
      <c r="C688" s="34" t="s">
        <v>535</v>
      </c>
      <c r="D688" s="58">
        <v>130</v>
      </c>
      <c r="E688" s="58" t="s">
        <v>16</v>
      </c>
      <c r="F688" s="58">
        <v>451.1</v>
      </c>
      <c r="G688" s="71">
        <f t="shared" si="28"/>
        <v>347</v>
      </c>
      <c r="H688" s="58" t="s">
        <v>16</v>
      </c>
    </row>
    <row r="689" spans="1:8" x14ac:dyDescent="0.2">
      <c r="A689" s="33">
        <v>11</v>
      </c>
      <c r="B689" s="33">
        <v>3236</v>
      </c>
      <c r="C689" s="34" t="s">
        <v>536</v>
      </c>
      <c r="D689" s="58">
        <v>431.99</v>
      </c>
      <c r="E689" s="58" t="s">
        <v>16</v>
      </c>
      <c r="F689" s="58">
        <v>1694.86</v>
      </c>
      <c r="G689" s="71">
        <f t="shared" si="28"/>
        <v>392.33778559688875</v>
      </c>
      <c r="H689" s="58" t="s">
        <v>16</v>
      </c>
    </row>
    <row r="690" spans="1:8" ht="25.5" x14ac:dyDescent="0.2">
      <c r="A690" s="33">
        <v>11</v>
      </c>
      <c r="B690" s="33">
        <v>3237</v>
      </c>
      <c r="C690" s="34" t="s">
        <v>295</v>
      </c>
      <c r="D690" s="58">
        <v>0</v>
      </c>
      <c r="E690" s="58" t="s">
        <v>16</v>
      </c>
      <c r="F690" s="58">
        <v>187.5</v>
      </c>
      <c r="G690" s="71">
        <v>0</v>
      </c>
      <c r="H690" s="58" t="s">
        <v>16</v>
      </c>
    </row>
    <row r="691" spans="1:8" x14ac:dyDescent="0.2">
      <c r="A691" s="33">
        <v>11</v>
      </c>
      <c r="B691" s="33">
        <v>3238</v>
      </c>
      <c r="C691" s="34" t="s">
        <v>296</v>
      </c>
      <c r="D691" s="58">
        <v>6613.56</v>
      </c>
      <c r="E691" s="58" t="s">
        <v>16</v>
      </c>
      <c r="F691" s="58">
        <v>2435.0300000000002</v>
      </c>
      <c r="G691" s="71">
        <f t="shared" si="28"/>
        <v>36.818748147744941</v>
      </c>
      <c r="H691" s="58" t="s">
        <v>16</v>
      </c>
    </row>
    <row r="692" spans="1:8" x14ac:dyDescent="0.2">
      <c r="A692" s="33">
        <v>11</v>
      </c>
      <c r="B692" s="33">
        <v>3239</v>
      </c>
      <c r="C692" s="34" t="s">
        <v>297</v>
      </c>
      <c r="D692" s="58">
        <v>575</v>
      </c>
      <c r="E692" s="58" t="s">
        <v>16</v>
      </c>
      <c r="F692" s="58">
        <v>1154</v>
      </c>
      <c r="G692" s="71">
        <f t="shared" si="28"/>
        <v>200.69565217391303</v>
      </c>
      <c r="H692" s="58" t="s">
        <v>16</v>
      </c>
    </row>
    <row r="693" spans="1:8" ht="25.5" x14ac:dyDescent="0.2">
      <c r="A693" s="33">
        <v>11</v>
      </c>
      <c r="B693" s="33">
        <v>329</v>
      </c>
      <c r="C693" s="34" t="s">
        <v>246</v>
      </c>
      <c r="D693" s="58">
        <v>1105.3800000000001</v>
      </c>
      <c r="E693" s="58" t="s">
        <v>16</v>
      </c>
      <c r="F693" s="58">
        <v>3452.25</v>
      </c>
      <c r="G693" s="71">
        <f t="shared" si="28"/>
        <v>312.31341258209841</v>
      </c>
      <c r="H693" s="58" t="s">
        <v>16</v>
      </c>
    </row>
    <row r="694" spans="1:8" ht="38.25" x14ac:dyDescent="0.2">
      <c r="A694" s="33">
        <v>11</v>
      </c>
      <c r="B694" s="33">
        <v>3291</v>
      </c>
      <c r="C694" s="34" t="s">
        <v>537</v>
      </c>
      <c r="D694" s="58">
        <v>1105.3800000000001</v>
      </c>
      <c r="E694" s="58" t="s">
        <v>16</v>
      </c>
      <c r="F694" s="58">
        <v>1881.32</v>
      </c>
      <c r="G694" s="71">
        <f t="shared" si="28"/>
        <v>170.19667444679655</v>
      </c>
      <c r="H694" s="58" t="s">
        <v>16</v>
      </c>
    </row>
    <row r="695" spans="1:8" x14ac:dyDescent="0.2">
      <c r="A695" s="33">
        <v>11</v>
      </c>
      <c r="B695" s="33">
        <v>3292</v>
      </c>
      <c r="C695" s="34" t="s">
        <v>298</v>
      </c>
      <c r="D695" s="58">
        <v>0</v>
      </c>
      <c r="E695" s="58" t="s">
        <v>16</v>
      </c>
      <c r="F695" s="58">
        <v>0</v>
      </c>
      <c r="G695" s="71">
        <v>0</v>
      </c>
      <c r="H695" s="58" t="s">
        <v>16</v>
      </c>
    </row>
    <row r="696" spans="1:8" x14ac:dyDescent="0.2">
      <c r="A696" s="33">
        <v>11</v>
      </c>
      <c r="B696" s="33">
        <v>3293</v>
      </c>
      <c r="C696" s="34" t="s">
        <v>299</v>
      </c>
      <c r="D696" s="58">
        <v>0</v>
      </c>
      <c r="E696" s="58" t="s">
        <v>16</v>
      </c>
      <c r="F696" s="58">
        <v>118.84</v>
      </c>
      <c r="G696" s="71">
        <v>0</v>
      </c>
      <c r="H696" s="58" t="s">
        <v>16</v>
      </c>
    </row>
    <row r="697" spans="1:8" x14ac:dyDescent="0.2">
      <c r="A697" s="33">
        <v>11</v>
      </c>
      <c r="B697" s="33">
        <v>3295</v>
      </c>
      <c r="C697" s="34" t="s">
        <v>662</v>
      </c>
      <c r="D697" s="58">
        <v>0</v>
      </c>
      <c r="E697" s="58" t="s">
        <v>16</v>
      </c>
      <c r="F697" s="58">
        <v>1260</v>
      </c>
      <c r="G697" s="71">
        <v>0</v>
      </c>
      <c r="H697" s="58" t="s">
        <v>16</v>
      </c>
    </row>
    <row r="698" spans="1:8" ht="25.5" x14ac:dyDescent="0.2">
      <c r="A698" s="33">
        <v>11</v>
      </c>
      <c r="B698" s="33">
        <v>3299</v>
      </c>
      <c r="C698" s="34" t="s">
        <v>246</v>
      </c>
      <c r="D698" s="58">
        <v>0</v>
      </c>
      <c r="E698" s="58" t="s">
        <v>16</v>
      </c>
      <c r="F698" s="58">
        <v>192.09</v>
      </c>
      <c r="G698" s="71">
        <v>0</v>
      </c>
      <c r="H698" s="58" t="s">
        <v>16</v>
      </c>
    </row>
    <row r="699" spans="1:8" x14ac:dyDescent="0.2">
      <c r="A699" s="33">
        <v>11</v>
      </c>
      <c r="B699" s="33">
        <v>34</v>
      </c>
      <c r="C699" s="34" t="s">
        <v>302</v>
      </c>
      <c r="D699" s="58">
        <v>3731.19</v>
      </c>
      <c r="E699" s="58">
        <v>6000</v>
      </c>
      <c r="F699" s="58">
        <v>427.31</v>
      </c>
      <c r="G699" s="71">
        <f t="shared" si="28"/>
        <v>11.452378463707289</v>
      </c>
      <c r="H699" s="71">
        <f t="shared" si="29"/>
        <v>7.121833333333333</v>
      </c>
    </row>
    <row r="700" spans="1:8" ht="15" customHeight="1" x14ac:dyDescent="0.2">
      <c r="A700" s="33">
        <v>11</v>
      </c>
      <c r="B700" s="33">
        <v>343</v>
      </c>
      <c r="C700" s="34" t="s">
        <v>303</v>
      </c>
      <c r="D700" s="58">
        <v>3731.19</v>
      </c>
      <c r="E700" s="58" t="s">
        <v>16</v>
      </c>
      <c r="F700" s="58">
        <v>427.31</v>
      </c>
      <c r="G700" s="71">
        <f t="shared" ref="G700:G763" si="30">(F700/D700)*100</f>
        <v>11.452378463707289</v>
      </c>
      <c r="H700" s="58" t="s">
        <v>16</v>
      </c>
    </row>
    <row r="701" spans="1:8" ht="30" customHeight="1" x14ac:dyDescent="0.2">
      <c r="A701" s="33">
        <v>11</v>
      </c>
      <c r="B701" s="33">
        <v>3431</v>
      </c>
      <c r="C701" s="34" t="s">
        <v>304</v>
      </c>
      <c r="D701" s="58">
        <v>1731.19</v>
      </c>
      <c r="E701" s="58" t="s">
        <v>16</v>
      </c>
      <c r="F701" s="58">
        <v>427.31</v>
      </c>
      <c r="G701" s="71">
        <f t="shared" si="30"/>
        <v>24.683021505438454</v>
      </c>
      <c r="H701" s="58" t="s">
        <v>16</v>
      </c>
    </row>
    <row r="702" spans="1:8" x14ac:dyDescent="0.2">
      <c r="A702" s="33">
        <v>11</v>
      </c>
      <c r="B702" s="33">
        <v>3433</v>
      </c>
      <c r="C702" s="34" t="s">
        <v>305</v>
      </c>
      <c r="D702" s="58">
        <v>0</v>
      </c>
      <c r="E702" s="58" t="s">
        <v>16</v>
      </c>
      <c r="F702" s="58">
        <v>0</v>
      </c>
      <c r="G702" s="71">
        <v>0</v>
      </c>
      <c r="H702" s="58" t="s">
        <v>16</v>
      </c>
    </row>
    <row r="703" spans="1:8" ht="25.5" x14ac:dyDescent="0.2">
      <c r="A703" s="33">
        <v>11</v>
      </c>
      <c r="B703" s="33">
        <v>3434</v>
      </c>
      <c r="C703" s="34" t="s">
        <v>306</v>
      </c>
      <c r="D703" s="58">
        <v>2000</v>
      </c>
      <c r="E703" s="58" t="s">
        <v>16</v>
      </c>
      <c r="F703" s="58">
        <v>0</v>
      </c>
      <c r="G703" s="71">
        <f t="shared" si="30"/>
        <v>0</v>
      </c>
      <c r="H703" s="58" t="s">
        <v>16</v>
      </c>
    </row>
    <row r="704" spans="1:8" ht="25.5" x14ac:dyDescent="0.2">
      <c r="A704" s="33">
        <v>11</v>
      </c>
      <c r="B704" s="33">
        <v>4</v>
      </c>
      <c r="C704" s="34" t="s">
        <v>317</v>
      </c>
      <c r="D704" s="58">
        <v>1034.3800000000001</v>
      </c>
      <c r="E704" s="106">
        <v>0</v>
      </c>
      <c r="F704" s="58">
        <v>0</v>
      </c>
      <c r="G704" s="71">
        <f t="shared" si="30"/>
        <v>0</v>
      </c>
      <c r="H704" s="107">
        <v>0</v>
      </c>
    </row>
    <row r="705" spans="1:9" ht="38.25" x14ac:dyDescent="0.2">
      <c r="A705" s="33">
        <v>11</v>
      </c>
      <c r="B705" s="33">
        <v>42</v>
      </c>
      <c r="C705" s="34" t="s">
        <v>319</v>
      </c>
      <c r="D705" s="58">
        <v>1034.3800000000001</v>
      </c>
      <c r="E705" s="106">
        <v>0</v>
      </c>
      <c r="F705" s="58">
        <v>0</v>
      </c>
      <c r="G705" s="71">
        <f t="shared" si="30"/>
        <v>0</v>
      </c>
      <c r="H705" s="107">
        <v>0</v>
      </c>
    </row>
    <row r="706" spans="1:9" x14ac:dyDescent="0.2">
      <c r="A706" s="33">
        <v>11</v>
      </c>
      <c r="B706" s="33">
        <v>422</v>
      </c>
      <c r="C706" s="34" t="s">
        <v>322</v>
      </c>
      <c r="D706" s="58">
        <v>1034.3800000000001</v>
      </c>
      <c r="E706" s="58" t="s">
        <v>16</v>
      </c>
      <c r="F706" s="58">
        <v>0</v>
      </c>
      <c r="G706" s="71">
        <f t="shared" si="30"/>
        <v>0</v>
      </c>
      <c r="H706" s="58" t="s">
        <v>16</v>
      </c>
    </row>
    <row r="707" spans="1:9" x14ac:dyDescent="0.2">
      <c r="A707" s="33">
        <v>11</v>
      </c>
      <c r="B707" s="33">
        <v>4221</v>
      </c>
      <c r="C707" s="34" t="s">
        <v>323</v>
      </c>
      <c r="D707" s="58">
        <v>1034.3800000000001</v>
      </c>
      <c r="E707" s="58" t="s">
        <v>16</v>
      </c>
      <c r="F707" s="58">
        <v>0</v>
      </c>
      <c r="G707" s="71">
        <f t="shared" si="30"/>
        <v>0</v>
      </c>
      <c r="H707" s="58" t="s">
        <v>16</v>
      </c>
    </row>
    <row r="708" spans="1:9" ht="25.5" x14ac:dyDescent="0.2">
      <c r="A708" s="33">
        <v>11</v>
      </c>
      <c r="B708" s="33">
        <v>4227</v>
      </c>
      <c r="C708" s="34" t="s">
        <v>327</v>
      </c>
      <c r="D708" s="58">
        <v>0</v>
      </c>
      <c r="E708" s="58" t="s">
        <v>16</v>
      </c>
      <c r="F708" s="58">
        <v>0</v>
      </c>
      <c r="G708" s="71">
        <v>0</v>
      </c>
      <c r="H708" s="58" t="s">
        <v>16</v>
      </c>
    </row>
    <row r="709" spans="1:9" ht="51" x14ac:dyDescent="0.2">
      <c r="A709" s="100">
        <v>31</v>
      </c>
      <c r="B709" s="100" t="s">
        <v>610</v>
      </c>
      <c r="C709" s="101" t="s">
        <v>611</v>
      </c>
      <c r="D709" s="102">
        <v>0</v>
      </c>
      <c r="E709" s="102">
        <v>5000</v>
      </c>
      <c r="F709" s="102">
        <v>973.73</v>
      </c>
      <c r="G709" s="57">
        <v>0</v>
      </c>
      <c r="H709" s="57">
        <f t="shared" si="29"/>
        <v>19.474599999999999</v>
      </c>
    </row>
    <row r="710" spans="1:9" ht="25.5" x14ac:dyDescent="0.2">
      <c r="A710" s="103"/>
      <c r="B710" s="103"/>
      <c r="C710" s="104" t="s">
        <v>524</v>
      </c>
      <c r="D710" s="105">
        <v>0</v>
      </c>
      <c r="E710" s="105">
        <v>5000</v>
      </c>
      <c r="F710" s="105">
        <v>973.73</v>
      </c>
      <c r="G710" s="71">
        <v>0</v>
      </c>
      <c r="H710" s="71">
        <f t="shared" si="29"/>
        <v>19.474599999999999</v>
      </c>
    </row>
    <row r="711" spans="1:9" ht="25.5" x14ac:dyDescent="0.2">
      <c r="A711" s="103">
        <v>31</v>
      </c>
      <c r="B711" s="103">
        <v>4</v>
      </c>
      <c r="C711" s="104" t="s">
        <v>317</v>
      </c>
      <c r="D711" s="105">
        <v>0</v>
      </c>
      <c r="E711" s="105">
        <v>5000</v>
      </c>
      <c r="F711" s="105">
        <v>973.73</v>
      </c>
      <c r="G711" s="71">
        <v>0</v>
      </c>
      <c r="H711" s="71">
        <f t="shared" si="29"/>
        <v>19.474599999999999</v>
      </c>
    </row>
    <row r="712" spans="1:9" ht="38.25" x14ac:dyDescent="0.2">
      <c r="A712" s="103">
        <v>31</v>
      </c>
      <c r="B712" s="103">
        <v>42</v>
      </c>
      <c r="C712" s="104" t="s">
        <v>319</v>
      </c>
      <c r="D712" s="105">
        <v>0</v>
      </c>
      <c r="E712" s="105">
        <v>5000</v>
      </c>
      <c r="F712" s="105">
        <v>973.73</v>
      </c>
      <c r="G712" s="71">
        <v>0</v>
      </c>
      <c r="H712" s="71">
        <f t="shared" si="29"/>
        <v>19.474599999999999</v>
      </c>
    </row>
    <row r="713" spans="1:9" x14ac:dyDescent="0.2">
      <c r="A713" s="33">
        <v>11</v>
      </c>
      <c r="B713" s="33">
        <v>422</v>
      </c>
      <c r="C713" s="34" t="s">
        <v>322</v>
      </c>
      <c r="D713" s="105">
        <v>0</v>
      </c>
      <c r="E713" s="106" t="s">
        <v>16</v>
      </c>
      <c r="F713" s="105">
        <v>973.73</v>
      </c>
      <c r="G713" s="71">
        <v>0</v>
      </c>
      <c r="H713" s="71" t="s">
        <v>16</v>
      </c>
    </row>
    <row r="714" spans="1:9" ht="25.5" x14ac:dyDescent="0.2">
      <c r="A714" s="33">
        <v>11</v>
      </c>
      <c r="B714" s="33">
        <v>4227</v>
      </c>
      <c r="C714" s="34" t="s">
        <v>327</v>
      </c>
      <c r="D714" s="58">
        <v>0</v>
      </c>
      <c r="E714" s="106" t="s">
        <v>16</v>
      </c>
      <c r="F714" s="105">
        <v>973.73</v>
      </c>
      <c r="G714" s="71">
        <v>0</v>
      </c>
      <c r="H714" s="71" t="s">
        <v>16</v>
      </c>
    </row>
    <row r="715" spans="1:9" ht="42.75" customHeight="1" x14ac:dyDescent="0.2">
      <c r="A715" s="62">
        <v>11</v>
      </c>
      <c r="B715" s="62" t="s">
        <v>538</v>
      </c>
      <c r="C715" s="63" t="s">
        <v>539</v>
      </c>
      <c r="D715" s="64">
        <v>33846.86</v>
      </c>
      <c r="E715" s="64">
        <v>83625</v>
      </c>
      <c r="F715" s="64">
        <v>39577.339999999997</v>
      </c>
      <c r="G715" s="65">
        <f t="shared" si="30"/>
        <v>116.93061040226478</v>
      </c>
      <c r="H715" s="65">
        <f t="shared" si="29"/>
        <v>47.327162929745889</v>
      </c>
      <c r="I715" s="93"/>
    </row>
    <row r="716" spans="1:9" ht="51" x14ac:dyDescent="0.2">
      <c r="A716" s="66">
        <v>11</v>
      </c>
      <c r="B716" s="66" t="s">
        <v>540</v>
      </c>
      <c r="C716" s="67" t="s">
        <v>612</v>
      </c>
      <c r="D716" s="68">
        <v>0</v>
      </c>
      <c r="E716" s="68">
        <v>23000</v>
      </c>
      <c r="F716" s="68">
        <v>0</v>
      </c>
      <c r="G716" s="57">
        <v>0</v>
      </c>
      <c r="H716" s="57">
        <f t="shared" si="29"/>
        <v>0</v>
      </c>
    </row>
    <row r="717" spans="1:9" ht="30" customHeight="1" x14ac:dyDescent="0.2">
      <c r="A717" s="33"/>
      <c r="B717" s="33"/>
      <c r="C717" s="34" t="s">
        <v>524</v>
      </c>
      <c r="D717" s="58">
        <v>0</v>
      </c>
      <c r="E717" s="58">
        <v>23000</v>
      </c>
      <c r="F717" s="58">
        <v>0</v>
      </c>
      <c r="G717" s="71">
        <v>0</v>
      </c>
      <c r="H717" s="71">
        <f t="shared" si="29"/>
        <v>0</v>
      </c>
    </row>
    <row r="718" spans="1:9" x14ac:dyDescent="0.2">
      <c r="A718" s="33">
        <v>11</v>
      </c>
      <c r="B718" s="33">
        <v>3</v>
      </c>
      <c r="C718" s="34" t="s">
        <v>250</v>
      </c>
      <c r="D718" s="58">
        <v>0</v>
      </c>
      <c r="E718" s="58">
        <v>23000</v>
      </c>
      <c r="F718" s="58">
        <v>0</v>
      </c>
      <c r="G718" s="71">
        <v>0</v>
      </c>
      <c r="H718" s="71">
        <f t="shared" si="29"/>
        <v>0</v>
      </c>
    </row>
    <row r="719" spans="1:9" x14ac:dyDescent="0.2">
      <c r="A719" s="33">
        <v>11</v>
      </c>
      <c r="B719" s="33">
        <v>32</v>
      </c>
      <c r="C719" s="34" t="s">
        <v>245</v>
      </c>
      <c r="D719" s="58">
        <v>0</v>
      </c>
      <c r="E719" s="58">
        <v>23000</v>
      </c>
      <c r="F719" s="58">
        <v>0</v>
      </c>
      <c r="G719" s="71">
        <v>0</v>
      </c>
      <c r="H719" s="71">
        <f t="shared" si="29"/>
        <v>0</v>
      </c>
    </row>
    <row r="720" spans="1:9" ht="25.5" x14ac:dyDescent="0.2">
      <c r="A720" s="33">
        <v>11</v>
      </c>
      <c r="B720" s="33">
        <v>322</v>
      </c>
      <c r="C720" s="34" t="s">
        <v>541</v>
      </c>
      <c r="D720" s="58">
        <v>0</v>
      </c>
      <c r="E720" s="58" t="s">
        <v>16</v>
      </c>
      <c r="F720" s="58">
        <v>0</v>
      </c>
      <c r="G720" s="71">
        <v>0</v>
      </c>
      <c r="H720" s="58" t="s">
        <v>16</v>
      </c>
    </row>
    <row r="721" spans="1:8" ht="30" customHeight="1" x14ac:dyDescent="0.2">
      <c r="A721" s="33">
        <v>11</v>
      </c>
      <c r="B721" s="33">
        <v>3221</v>
      </c>
      <c r="C721" s="34" t="s">
        <v>283</v>
      </c>
      <c r="D721" s="58">
        <v>0</v>
      </c>
      <c r="E721" s="58" t="s">
        <v>16</v>
      </c>
      <c r="F721" s="58">
        <v>0</v>
      </c>
      <c r="G721" s="71">
        <v>0</v>
      </c>
      <c r="H721" s="58" t="s">
        <v>16</v>
      </c>
    </row>
    <row r="722" spans="1:8" ht="38.25" x14ac:dyDescent="0.2">
      <c r="A722" s="36">
        <v>11</v>
      </c>
      <c r="B722" s="36" t="s">
        <v>613</v>
      </c>
      <c r="C722" s="35" t="s">
        <v>614</v>
      </c>
      <c r="D722" s="57">
        <v>5404.41</v>
      </c>
      <c r="E722" s="57">
        <v>10000</v>
      </c>
      <c r="F722" s="57">
        <v>5351.94</v>
      </c>
      <c r="G722" s="57">
        <f t="shared" si="30"/>
        <v>99.029126213592235</v>
      </c>
      <c r="H722" s="57">
        <f t="shared" si="29"/>
        <v>53.519399999999997</v>
      </c>
    </row>
    <row r="723" spans="1:8" ht="30" customHeight="1" x14ac:dyDescent="0.2">
      <c r="A723" s="33"/>
      <c r="B723" s="33"/>
      <c r="C723" s="34" t="s">
        <v>524</v>
      </c>
      <c r="D723" s="58">
        <v>5404.41</v>
      </c>
      <c r="E723" s="58">
        <v>10000</v>
      </c>
      <c r="F723" s="72">
        <v>5351.94</v>
      </c>
      <c r="G723" s="71">
        <f t="shared" si="30"/>
        <v>99.029126213592235</v>
      </c>
      <c r="H723" s="71">
        <f t="shared" si="29"/>
        <v>53.519399999999997</v>
      </c>
    </row>
    <row r="724" spans="1:8" ht="30" customHeight="1" x14ac:dyDescent="0.2">
      <c r="A724" s="33">
        <v>11</v>
      </c>
      <c r="B724" s="33">
        <v>3</v>
      </c>
      <c r="C724" s="34" t="s">
        <v>250</v>
      </c>
      <c r="D724" s="58">
        <v>5404.41</v>
      </c>
      <c r="E724" s="58">
        <v>10000</v>
      </c>
      <c r="F724" s="72">
        <v>5351.94</v>
      </c>
      <c r="G724" s="71">
        <f t="shared" si="30"/>
        <v>99.029126213592235</v>
      </c>
      <c r="H724" s="71">
        <f t="shared" si="29"/>
        <v>53.519399999999997</v>
      </c>
    </row>
    <row r="725" spans="1:8" ht="30" customHeight="1" x14ac:dyDescent="0.2">
      <c r="A725" s="33">
        <v>11</v>
      </c>
      <c r="B725" s="33">
        <v>32</v>
      </c>
      <c r="C725" s="34" t="s">
        <v>245</v>
      </c>
      <c r="D725" s="58">
        <v>5404.41</v>
      </c>
      <c r="E725" s="58">
        <v>10000</v>
      </c>
      <c r="F725" s="72">
        <v>5351.94</v>
      </c>
      <c r="G725" s="71">
        <f t="shared" si="30"/>
        <v>99.029126213592235</v>
      </c>
      <c r="H725" s="71">
        <f t="shared" si="29"/>
        <v>53.519399999999997</v>
      </c>
    </row>
    <row r="726" spans="1:8" x14ac:dyDescent="0.2">
      <c r="A726" s="33">
        <v>11</v>
      </c>
      <c r="B726" s="33">
        <v>323</v>
      </c>
      <c r="C726" s="34" t="s">
        <v>288</v>
      </c>
      <c r="D726" s="58">
        <v>5404.41</v>
      </c>
      <c r="E726" s="58" t="s">
        <v>16</v>
      </c>
      <c r="F726" s="72">
        <v>5351.94</v>
      </c>
      <c r="G726" s="71">
        <f t="shared" si="30"/>
        <v>99.029126213592235</v>
      </c>
      <c r="H726" s="58" t="s">
        <v>16</v>
      </c>
    </row>
    <row r="727" spans="1:8" ht="25.5" x14ac:dyDescent="0.2">
      <c r="A727" s="33">
        <v>11</v>
      </c>
      <c r="B727" s="33">
        <v>3231</v>
      </c>
      <c r="C727" s="34" t="s">
        <v>542</v>
      </c>
      <c r="D727" s="58">
        <v>5404.41</v>
      </c>
      <c r="E727" s="58" t="s">
        <v>16</v>
      </c>
      <c r="F727" s="72">
        <v>5351.94</v>
      </c>
      <c r="G727" s="71">
        <f t="shared" si="30"/>
        <v>99.029126213592235</v>
      </c>
      <c r="H727" s="58" t="s">
        <v>16</v>
      </c>
    </row>
    <row r="728" spans="1:8" ht="38.25" x14ac:dyDescent="0.2">
      <c r="A728" s="35">
        <v>11</v>
      </c>
      <c r="B728" s="36" t="s">
        <v>615</v>
      </c>
      <c r="C728" s="35" t="s">
        <v>616</v>
      </c>
      <c r="D728" s="57">
        <v>2360</v>
      </c>
      <c r="E728" s="57">
        <v>2500</v>
      </c>
      <c r="F728" s="57">
        <v>1880</v>
      </c>
      <c r="G728" s="57">
        <f t="shared" si="30"/>
        <v>79.66101694915254</v>
      </c>
      <c r="H728" s="57">
        <f t="shared" ref="H728:H776" si="31">(F728/E728)*100</f>
        <v>75.2</v>
      </c>
    </row>
    <row r="729" spans="1:8" ht="25.5" x14ac:dyDescent="0.2">
      <c r="A729" s="37"/>
      <c r="B729" s="33"/>
      <c r="C729" s="34" t="s">
        <v>524</v>
      </c>
      <c r="D729" s="58">
        <v>2360</v>
      </c>
      <c r="E729" s="58">
        <v>2500</v>
      </c>
      <c r="F729" s="58">
        <v>1880</v>
      </c>
      <c r="G729" s="71">
        <f t="shared" si="30"/>
        <v>79.66101694915254</v>
      </c>
      <c r="H729" s="71">
        <f t="shared" si="31"/>
        <v>75.2</v>
      </c>
    </row>
    <row r="730" spans="1:8" x14ac:dyDescent="0.2">
      <c r="A730" s="34">
        <v>11</v>
      </c>
      <c r="B730" s="33">
        <v>3</v>
      </c>
      <c r="C730" s="34" t="s">
        <v>250</v>
      </c>
      <c r="D730" s="58">
        <v>2360</v>
      </c>
      <c r="E730" s="58">
        <v>2500</v>
      </c>
      <c r="F730" s="58">
        <v>1880</v>
      </c>
      <c r="G730" s="71">
        <f t="shared" si="30"/>
        <v>79.66101694915254</v>
      </c>
      <c r="H730" s="71">
        <f t="shared" si="31"/>
        <v>75.2</v>
      </c>
    </row>
    <row r="731" spans="1:8" x14ac:dyDescent="0.2">
      <c r="A731" s="34">
        <v>11</v>
      </c>
      <c r="B731" s="33">
        <v>32</v>
      </c>
      <c r="C731" s="34" t="s">
        <v>245</v>
      </c>
      <c r="D731" s="58">
        <v>2360</v>
      </c>
      <c r="E731" s="58">
        <v>2500</v>
      </c>
      <c r="F731" s="58">
        <v>1880</v>
      </c>
      <c r="G731" s="71">
        <f t="shared" si="30"/>
        <v>79.66101694915254</v>
      </c>
      <c r="H731" s="71">
        <f t="shared" si="31"/>
        <v>75.2</v>
      </c>
    </row>
    <row r="732" spans="1:8" ht="38.25" x14ac:dyDescent="0.2">
      <c r="A732" s="33">
        <v>11</v>
      </c>
      <c r="B732" s="33">
        <v>329</v>
      </c>
      <c r="C732" s="34" t="s">
        <v>543</v>
      </c>
      <c r="D732" s="58">
        <v>2360</v>
      </c>
      <c r="E732" s="58" t="s">
        <v>16</v>
      </c>
      <c r="F732" s="58">
        <v>1880</v>
      </c>
      <c r="G732" s="71">
        <f t="shared" si="30"/>
        <v>79.66101694915254</v>
      </c>
      <c r="H732" s="58" t="s">
        <v>16</v>
      </c>
    </row>
    <row r="733" spans="1:8" ht="25.5" x14ac:dyDescent="0.2">
      <c r="A733" s="33">
        <v>11</v>
      </c>
      <c r="B733" s="33">
        <v>3299</v>
      </c>
      <c r="C733" s="34" t="s">
        <v>246</v>
      </c>
      <c r="D733" s="58">
        <v>2360</v>
      </c>
      <c r="E733" s="58" t="s">
        <v>16</v>
      </c>
      <c r="F733" s="58">
        <v>1880</v>
      </c>
      <c r="G733" s="71">
        <f t="shared" si="30"/>
        <v>79.66101694915254</v>
      </c>
      <c r="H733" s="58" t="s">
        <v>16</v>
      </c>
    </row>
    <row r="734" spans="1:8" ht="51" x14ac:dyDescent="0.2">
      <c r="A734" s="35">
        <v>11</v>
      </c>
      <c r="B734" s="36" t="s">
        <v>617</v>
      </c>
      <c r="C734" s="35" t="s">
        <v>618</v>
      </c>
      <c r="D734" s="57">
        <v>17867.669999999998</v>
      </c>
      <c r="E734" s="57">
        <v>27000</v>
      </c>
      <c r="F734" s="57">
        <v>13522.02</v>
      </c>
      <c r="G734" s="57">
        <f t="shared" si="30"/>
        <v>75.678697894017532</v>
      </c>
      <c r="H734" s="57">
        <f t="shared" si="31"/>
        <v>50.081555555555553</v>
      </c>
    </row>
    <row r="735" spans="1:8" ht="25.5" x14ac:dyDescent="0.2">
      <c r="A735" s="37"/>
      <c r="B735" s="33"/>
      <c r="C735" s="34" t="s">
        <v>524</v>
      </c>
      <c r="D735" s="58">
        <v>17867.669999999998</v>
      </c>
      <c r="E735" s="58">
        <v>27000</v>
      </c>
      <c r="F735" s="72">
        <v>13522.02</v>
      </c>
      <c r="G735" s="71">
        <f t="shared" si="30"/>
        <v>75.678697894017532</v>
      </c>
      <c r="H735" s="71">
        <f t="shared" si="31"/>
        <v>50.081555555555553</v>
      </c>
    </row>
    <row r="736" spans="1:8" x14ac:dyDescent="0.2">
      <c r="A736" s="34">
        <v>11</v>
      </c>
      <c r="B736" s="33">
        <v>3</v>
      </c>
      <c r="C736" s="34" t="s">
        <v>250</v>
      </c>
      <c r="D736" s="58">
        <v>17867.669999999998</v>
      </c>
      <c r="E736" s="58">
        <v>27000</v>
      </c>
      <c r="F736" s="72">
        <v>13522.02</v>
      </c>
      <c r="G736" s="71">
        <f t="shared" si="30"/>
        <v>75.678697894017532</v>
      </c>
      <c r="H736" s="71">
        <f t="shared" si="31"/>
        <v>50.081555555555553</v>
      </c>
    </row>
    <row r="737" spans="1:8" x14ac:dyDescent="0.2">
      <c r="A737" s="33">
        <v>11</v>
      </c>
      <c r="B737" s="33">
        <v>38</v>
      </c>
      <c r="C737" s="34" t="s">
        <v>251</v>
      </c>
      <c r="D737" s="58">
        <v>17867.669999999998</v>
      </c>
      <c r="E737" s="58">
        <v>27000</v>
      </c>
      <c r="F737" s="72">
        <v>13522.02</v>
      </c>
      <c r="G737" s="71">
        <f t="shared" si="30"/>
        <v>75.678697894017532</v>
      </c>
      <c r="H737" s="71">
        <f t="shared" si="31"/>
        <v>50.081555555555553</v>
      </c>
    </row>
    <row r="738" spans="1:8" x14ac:dyDescent="0.2">
      <c r="A738" s="33">
        <v>11</v>
      </c>
      <c r="B738" s="33">
        <v>381</v>
      </c>
      <c r="C738" s="34" t="s">
        <v>252</v>
      </c>
      <c r="D738" s="58">
        <v>17867.669999999998</v>
      </c>
      <c r="E738" s="58" t="s">
        <v>16</v>
      </c>
      <c r="F738" s="72">
        <v>13522.02</v>
      </c>
      <c r="G738" s="71">
        <f t="shared" si="30"/>
        <v>75.678697894017532</v>
      </c>
      <c r="H738" s="58" t="s">
        <v>16</v>
      </c>
    </row>
    <row r="739" spans="1:8" ht="25.5" x14ac:dyDescent="0.2">
      <c r="A739" s="33">
        <v>11</v>
      </c>
      <c r="B739" s="33">
        <v>3811</v>
      </c>
      <c r="C739" s="34" t="s">
        <v>544</v>
      </c>
      <c r="D739" s="58">
        <v>17867.669999999998</v>
      </c>
      <c r="E739" s="58" t="s">
        <v>16</v>
      </c>
      <c r="F739" s="72">
        <v>13522.02</v>
      </c>
      <c r="G739" s="71">
        <f t="shared" si="30"/>
        <v>75.678697894017532</v>
      </c>
      <c r="H739" s="58" t="s">
        <v>16</v>
      </c>
    </row>
    <row r="740" spans="1:8" ht="38.25" x14ac:dyDescent="0.2">
      <c r="A740" s="36">
        <v>11</v>
      </c>
      <c r="B740" s="36" t="s">
        <v>619</v>
      </c>
      <c r="C740" s="35" t="s">
        <v>620</v>
      </c>
      <c r="D740" s="57">
        <v>0</v>
      </c>
      <c r="E740" s="57">
        <v>4125</v>
      </c>
      <c r="F740" s="57">
        <v>0</v>
      </c>
      <c r="G740" s="57">
        <v>0</v>
      </c>
      <c r="H740" s="57">
        <f t="shared" si="31"/>
        <v>0</v>
      </c>
    </row>
    <row r="741" spans="1:8" ht="30" customHeight="1" x14ac:dyDescent="0.2">
      <c r="A741" s="84"/>
      <c r="B741" s="84"/>
      <c r="C741" s="85" t="s">
        <v>524</v>
      </c>
      <c r="D741" s="72">
        <v>0</v>
      </c>
      <c r="E741" s="72">
        <v>4125</v>
      </c>
      <c r="F741" s="58">
        <v>0</v>
      </c>
      <c r="G741" s="58">
        <v>0</v>
      </c>
      <c r="H741" s="71">
        <f t="shared" si="31"/>
        <v>0</v>
      </c>
    </row>
    <row r="742" spans="1:8" x14ac:dyDescent="0.2">
      <c r="A742" s="84">
        <v>11</v>
      </c>
      <c r="B742" s="84">
        <v>3</v>
      </c>
      <c r="C742" s="85" t="s">
        <v>250</v>
      </c>
      <c r="D742" s="72">
        <v>0</v>
      </c>
      <c r="E742" s="72">
        <v>4125</v>
      </c>
      <c r="F742" s="58">
        <v>0</v>
      </c>
      <c r="G742" s="58">
        <v>0</v>
      </c>
      <c r="H742" s="71">
        <f t="shared" si="31"/>
        <v>0</v>
      </c>
    </row>
    <row r="743" spans="1:8" x14ac:dyDescent="0.2">
      <c r="A743" s="84">
        <v>11</v>
      </c>
      <c r="B743" s="84">
        <v>38</v>
      </c>
      <c r="C743" s="85" t="s">
        <v>251</v>
      </c>
      <c r="D743" s="72">
        <v>0</v>
      </c>
      <c r="E743" s="72">
        <v>4125</v>
      </c>
      <c r="F743" s="58">
        <v>0</v>
      </c>
      <c r="G743" s="58">
        <v>0</v>
      </c>
      <c r="H743" s="71">
        <f t="shared" si="31"/>
        <v>0</v>
      </c>
    </row>
    <row r="744" spans="1:8" x14ac:dyDescent="0.2">
      <c r="A744" s="84">
        <v>11</v>
      </c>
      <c r="B744" s="33">
        <v>381</v>
      </c>
      <c r="C744" s="34" t="s">
        <v>252</v>
      </c>
      <c r="D744" s="58">
        <v>0</v>
      </c>
      <c r="E744" s="58" t="s">
        <v>16</v>
      </c>
      <c r="F744" s="58">
        <v>0</v>
      </c>
      <c r="G744" s="58">
        <v>0</v>
      </c>
      <c r="H744" s="58" t="s">
        <v>16</v>
      </c>
    </row>
    <row r="745" spans="1:8" x14ac:dyDescent="0.2">
      <c r="A745" s="84">
        <v>11</v>
      </c>
      <c r="B745" s="33">
        <v>3811</v>
      </c>
      <c r="C745" s="34" t="s">
        <v>253</v>
      </c>
      <c r="D745" s="58">
        <v>0</v>
      </c>
      <c r="E745" s="58" t="s">
        <v>16</v>
      </c>
      <c r="F745" s="58">
        <v>0</v>
      </c>
      <c r="G745" s="58">
        <v>0</v>
      </c>
      <c r="H745" s="58" t="s">
        <v>16</v>
      </c>
    </row>
    <row r="746" spans="1:8" ht="38.25" x14ac:dyDescent="0.2">
      <c r="A746" s="36">
        <v>11</v>
      </c>
      <c r="B746" s="36" t="s">
        <v>663</v>
      </c>
      <c r="C746" s="35" t="s">
        <v>664</v>
      </c>
      <c r="D746" s="57">
        <v>0</v>
      </c>
      <c r="E746" s="57">
        <v>0</v>
      </c>
      <c r="F746" s="57">
        <v>5475</v>
      </c>
      <c r="G746" s="57">
        <v>0</v>
      </c>
      <c r="H746" s="57">
        <v>0</v>
      </c>
    </row>
    <row r="747" spans="1:8" ht="25.5" x14ac:dyDescent="0.2">
      <c r="A747" s="84"/>
      <c r="B747" s="84"/>
      <c r="C747" s="85" t="s">
        <v>524</v>
      </c>
      <c r="D747" s="72">
        <v>0</v>
      </c>
      <c r="E747" s="72">
        <v>0</v>
      </c>
      <c r="F747" s="58">
        <v>5475</v>
      </c>
      <c r="G747" s="58">
        <v>0</v>
      </c>
      <c r="H747" s="71">
        <v>0</v>
      </c>
    </row>
    <row r="748" spans="1:8" x14ac:dyDescent="0.2">
      <c r="A748" s="84">
        <v>11</v>
      </c>
      <c r="B748" s="84">
        <v>3</v>
      </c>
      <c r="C748" s="85" t="s">
        <v>250</v>
      </c>
      <c r="D748" s="72">
        <v>0</v>
      </c>
      <c r="E748" s="72">
        <v>0</v>
      </c>
      <c r="F748" s="58">
        <v>5475</v>
      </c>
      <c r="G748" s="58">
        <v>0</v>
      </c>
      <c r="H748" s="71">
        <v>0</v>
      </c>
    </row>
    <row r="749" spans="1:8" ht="25.5" x14ac:dyDescent="0.2">
      <c r="A749" s="84">
        <v>11</v>
      </c>
      <c r="B749" s="84">
        <v>36</v>
      </c>
      <c r="C749" s="85" t="s">
        <v>674</v>
      </c>
      <c r="D749" s="72">
        <v>0</v>
      </c>
      <c r="E749" s="72">
        <v>0</v>
      </c>
      <c r="F749" s="58">
        <v>5475</v>
      </c>
      <c r="G749" s="58">
        <v>0</v>
      </c>
      <c r="H749" s="71">
        <v>0</v>
      </c>
    </row>
    <row r="750" spans="1:8" ht="38.25" x14ac:dyDescent="0.2">
      <c r="A750" s="84">
        <v>11</v>
      </c>
      <c r="B750" s="33">
        <v>366</v>
      </c>
      <c r="C750" s="85" t="s">
        <v>673</v>
      </c>
      <c r="D750" s="58">
        <v>0</v>
      </c>
      <c r="E750" s="58" t="s">
        <v>16</v>
      </c>
      <c r="F750" s="58">
        <v>5475</v>
      </c>
      <c r="G750" s="58">
        <v>0</v>
      </c>
      <c r="H750" s="71" t="s">
        <v>16</v>
      </c>
    </row>
    <row r="751" spans="1:8" ht="38.25" x14ac:dyDescent="0.2">
      <c r="A751" s="84">
        <v>11</v>
      </c>
      <c r="B751" s="33">
        <v>3662</v>
      </c>
      <c r="C751" s="85" t="s">
        <v>673</v>
      </c>
      <c r="D751" s="58">
        <v>0</v>
      </c>
      <c r="E751" s="58" t="s">
        <v>16</v>
      </c>
      <c r="F751" s="58">
        <v>5475</v>
      </c>
      <c r="G751" s="58">
        <v>0</v>
      </c>
      <c r="H751" s="71" t="s">
        <v>16</v>
      </c>
    </row>
    <row r="752" spans="1:8" ht="38.25" x14ac:dyDescent="0.2">
      <c r="A752" s="66">
        <v>11</v>
      </c>
      <c r="B752" s="66" t="s">
        <v>665</v>
      </c>
      <c r="C752" s="67" t="s">
        <v>545</v>
      </c>
      <c r="D752" s="68">
        <v>8214.7800000000007</v>
      </c>
      <c r="E752" s="68">
        <v>17000</v>
      </c>
      <c r="F752" s="68">
        <v>13348.38</v>
      </c>
      <c r="G752" s="57">
        <f t="shared" si="30"/>
        <v>162.49223959740854</v>
      </c>
      <c r="H752" s="57">
        <f t="shared" si="31"/>
        <v>78.519882352941167</v>
      </c>
    </row>
    <row r="753" spans="1:8" ht="30" customHeight="1" x14ac:dyDescent="0.2">
      <c r="A753" s="33"/>
      <c r="B753" s="33"/>
      <c r="C753" s="34" t="s">
        <v>524</v>
      </c>
      <c r="D753" s="58">
        <v>8214.7800000000007</v>
      </c>
      <c r="E753" s="58">
        <v>17000</v>
      </c>
      <c r="F753" s="58">
        <v>13348.38</v>
      </c>
      <c r="G753" s="71">
        <f t="shared" si="30"/>
        <v>162.49223959740854</v>
      </c>
      <c r="H753" s="71">
        <f t="shared" si="31"/>
        <v>78.519882352941167</v>
      </c>
    </row>
    <row r="754" spans="1:8" x14ac:dyDescent="0.2">
      <c r="A754" s="33">
        <v>11</v>
      </c>
      <c r="B754" s="33">
        <v>3</v>
      </c>
      <c r="C754" s="34" t="s">
        <v>250</v>
      </c>
      <c r="D754" s="58">
        <v>8214.7800000000007</v>
      </c>
      <c r="E754" s="58">
        <v>17000</v>
      </c>
      <c r="F754" s="58">
        <v>13348.38</v>
      </c>
      <c r="G754" s="71">
        <f t="shared" si="30"/>
        <v>162.49223959740854</v>
      </c>
      <c r="H754" s="71">
        <f t="shared" si="31"/>
        <v>78.519882352941167</v>
      </c>
    </row>
    <row r="755" spans="1:8" x14ac:dyDescent="0.2">
      <c r="A755" s="33">
        <v>11</v>
      </c>
      <c r="B755" s="33">
        <v>32</v>
      </c>
      <c r="C755" s="34" t="s">
        <v>245</v>
      </c>
      <c r="D755" s="58">
        <v>8214.7800000000007</v>
      </c>
      <c r="E755" s="58">
        <v>17000</v>
      </c>
      <c r="F755" s="58">
        <v>13348.38</v>
      </c>
      <c r="G755" s="71">
        <f t="shared" si="30"/>
        <v>162.49223959740854</v>
      </c>
      <c r="H755" s="71">
        <f t="shared" si="31"/>
        <v>78.519882352941167</v>
      </c>
    </row>
    <row r="756" spans="1:8" x14ac:dyDescent="0.2">
      <c r="A756" s="33">
        <v>11</v>
      </c>
      <c r="B756" s="33">
        <v>323</v>
      </c>
      <c r="C756" s="34" t="s">
        <v>288</v>
      </c>
      <c r="D756" s="58">
        <v>8214.7800000000007</v>
      </c>
      <c r="E756" s="58" t="s">
        <v>16</v>
      </c>
      <c r="F756" s="58">
        <v>13348.38</v>
      </c>
      <c r="G756" s="71">
        <f t="shared" si="30"/>
        <v>162.49223959740854</v>
      </c>
      <c r="H756" s="71" t="s">
        <v>16</v>
      </c>
    </row>
    <row r="757" spans="1:8" ht="25.5" x14ac:dyDescent="0.2">
      <c r="A757" s="33">
        <v>11</v>
      </c>
      <c r="B757" s="33">
        <v>3235</v>
      </c>
      <c r="C757" s="34" t="s">
        <v>546</v>
      </c>
      <c r="D757" s="58">
        <v>8214.7800000000007</v>
      </c>
      <c r="E757" s="58" t="s">
        <v>16</v>
      </c>
      <c r="F757" s="58">
        <v>13348.38</v>
      </c>
      <c r="G757" s="71">
        <f t="shared" si="30"/>
        <v>162.49223959740854</v>
      </c>
      <c r="H757" s="71" t="s">
        <v>16</v>
      </c>
    </row>
    <row r="758" spans="1:8" ht="42.75" customHeight="1" x14ac:dyDescent="0.2">
      <c r="A758" s="62">
        <v>11</v>
      </c>
      <c r="B758" s="62" t="s">
        <v>547</v>
      </c>
      <c r="C758" s="63" t="s">
        <v>548</v>
      </c>
      <c r="D758" s="64">
        <v>10158.98</v>
      </c>
      <c r="E758" s="64">
        <v>15000</v>
      </c>
      <c r="F758" s="64">
        <v>8441.77</v>
      </c>
      <c r="G758" s="65">
        <f t="shared" si="30"/>
        <v>83.096629779761372</v>
      </c>
      <c r="H758" s="65">
        <f t="shared" si="31"/>
        <v>56.278466666666674</v>
      </c>
    </row>
    <row r="759" spans="1:8" ht="48" customHeight="1" x14ac:dyDescent="0.2">
      <c r="A759" s="66">
        <v>11</v>
      </c>
      <c r="B759" s="66" t="s">
        <v>549</v>
      </c>
      <c r="C759" s="67" t="s">
        <v>550</v>
      </c>
      <c r="D759" s="68">
        <v>10158.98</v>
      </c>
      <c r="E759" s="68">
        <v>15000</v>
      </c>
      <c r="F759" s="68">
        <v>8441.77</v>
      </c>
      <c r="G759" s="57">
        <f t="shared" si="30"/>
        <v>83.096629779761372</v>
      </c>
      <c r="H759" s="57">
        <f t="shared" si="31"/>
        <v>56.278466666666674</v>
      </c>
    </row>
    <row r="760" spans="1:8" ht="30" customHeight="1" x14ac:dyDescent="0.2">
      <c r="A760" s="33"/>
      <c r="B760" s="33"/>
      <c r="C760" s="34" t="s">
        <v>524</v>
      </c>
      <c r="D760" s="58">
        <v>10158.98</v>
      </c>
      <c r="E760" s="58">
        <v>15000</v>
      </c>
      <c r="F760" s="58">
        <v>8441.77</v>
      </c>
      <c r="G760" s="71">
        <f t="shared" si="30"/>
        <v>83.096629779761372</v>
      </c>
      <c r="H760" s="71">
        <f t="shared" si="31"/>
        <v>56.278466666666674</v>
      </c>
    </row>
    <row r="761" spans="1:8" x14ac:dyDescent="0.2">
      <c r="A761" s="33">
        <v>11</v>
      </c>
      <c r="B761" s="33">
        <v>3</v>
      </c>
      <c r="C761" s="34" t="s">
        <v>250</v>
      </c>
      <c r="D761" s="58">
        <v>10158.98</v>
      </c>
      <c r="E761" s="58">
        <v>15000</v>
      </c>
      <c r="F761" s="58">
        <v>8441.77</v>
      </c>
      <c r="G761" s="71">
        <f t="shared" si="30"/>
        <v>83.096629779761372</v>
      </c>
      <c r="H761" s="71">
        <f t="shared" si="31"/>
        <v>56.278466666666674</v>
      </c>
    </row>
    <row r="762" spans="1:8" ht="25.5" x14ac:dyDescent="0.2">
      <c r="A762" s="33">
        <v>11</v>
      </c>
      <c r="B762" s="33">
        <v>37</v>
      </c>
      <c r="C762" s="34" t="s">
        <v>551</v>
      </c>
      <c r="D762" s="58">
        <v>10158.98</v>
      </c>
      <c r="E762" s="58">
        <v>15000</v>
      </c>
      <c r="F762" s="58">
        <v>8441.77</v>
      </c>
      <c r="G762" s="71">
        <f t="shared" si="30"/>
        <v>83.096629779761372</v>
      </c>
      <c r="H762" s="71">
        <f t="shared" si="31"/>
        <v>56.278466666666674</v>
      </c>
    </row>
    <row r="763" spans="1:8" ht="25.5" x14ac:dyDescent="0.2">
      <c r="A763" s="33">
        <v>11</v>
      </c>
      <c r="B763" s="33">
        <v>372</v>
      </c>
      <c r="C763" s="34" t="s">
        <v>487</v>
      </c>
      <c r="D763" s="58">
        <v>10158.98</v>
      </c>
      <c r="E763" s="58" t="s">
        <v>16</v>
      </c>
      <c r="F763" s="58">
        <v>8441.77</v>
      </c>
      <c r="G763" s="71">
        <f t="shared" si="30"/>
        <v>83.096629779761372</v>
      </c>
      <c r="H763" s="58" t="s">
        <v>16</v>
      </c>
    </row>
    <row r="764" spans="1:8" ht="25.5" x14ac:dyDescent="0.2">
      <c r="A764" s="33">
        <v>11</v>
      </c>
      <c r="B764" s="33">
        <v>3722</v>
      </c>
      <c r="C764" s="34" t="s">
        <v>495</v>
      </c>
      <c r="D764" s="58">
        <v>10158.98</v>
      </c>
      <c r="E764" s="58" t="s">
        <v>16</v>
      </c>
      <c r="F764" s="58">
        <v>8441.77</v>
      </c>
      <c r="G764" s="71">
        <f t="shared" ref="G764:G778" si="32">(F764/D764)*100</f>
        <v>83.096629779761372</v>
      </c>
      <c r="H764" s="58" t="s">
        <v>16</v>
      </c>
    </row>
    <row r="765" spans="1:8" ht="42.75" customHeight="1" x14ac:dyDescent="0.2">
      <c r="A765" s="62">
        <v>11</v>
      </c>
      <c r="B765" s="62" t="s">
        <v>552</v>
      </c>
      <c r="C765" s="63" t="s">
        <v>553</v>
      </c>
      <c r="D765" s="64">
        <v>0</v>
      </c>
      <c r="E765" s="95">
        <v>23000</v>
      </c>
      <c r="F765" s="64">
        <v>0</v>
      </c>
      <c r="G765" s="64">
        <v>0</v>
      </c>
      <c r="H765" s="65">
        <f t="shared" si="31"/>
        <v>0</v>
      </c>
    </row>
    <row r="766" spans="1:8" ht="29.25" customHeight="1" x14ac:dyDescent="0.2">
      <c r="A766" s="66">
        <v>11</v>
      </c>
      <c r="B766" s="66" t="s">
        <v>554</v>
      </c>
      <c r="C766" s="67" t="s">
        <v>555</v>
      </c>
      <c r="D766" s="68">
        <v>0</v>
      </c>
      <c r="E766" s="68">
        <v>23000</v>
      </c>
      <c r="F766" s="68">
        <v>0</v>
      </c>
      <c r="G766" s="68">
        <v>0</v>
      </c>
      <c r="H766" s="57">
        <f t="shared" si="31"/>
        <v>0</v>
      </c>
    </row>
    <row r="767" spans="1:8" ht="30" customHeight="1" x14ac:dyDescent="0.2">
      <c r="A767" s="60"/>
      <c r="B767" s="33"/>
      <c r="C767" s="34" t="s">
        <v>524</v>
      </c>
      <c r="D767" s="58">
        <v>0</v>
      </c>
      <c r="E767" s="58">
        <v>23000</v>
      </c>
      <c r="F767" s="58">
        <v>0</v>
      </c>
      <c r="G767" s="58">
        <v>0</v>
      </c>
      <c r="H767" s="71">
        <f t="shared" si="31"/>
        <v>0</v>
      </c>
    </row>
    <row r="768" spans="1:8" x14ac:dyDescent="0.2">
      <c r="A768" s="33">
        <v>11</v>
      </c>
      <c r="B768" s="33">
        <v>3</v>
      </c>
      <c r="C768" s="34" t="s">
        <v>250</v>
      </c>
      <c r="D768" s="58">
        <v>0</v>
      </c>
      <c r="E768" s="58">
        <v>23000</v>
      </c>
      <c r="F768" s="58">
        <v>0</v>
      </c>
      <c r="G768" s="58">
        <v>0</v>
      </c>
      <c r="H768" s="71">
        <f t="shared" si="31"/>
        <v>0</v>
      </c>
    </row>
    <row r="769" spans="1:8" ht="25.5" x14ac:dyDescent="0.2">
      <c r="A769" s="33">
        <v>11</v>
      </c>
      <c r="B769" s="33">
        <v>37</v>
      </c>
      <c r="C769" s="34" t="s">
        <v>486</v>
      </c>
      <c r="D769" s="58">
        <v>0</v>
      </c>
      <c r="E769" s="58">
        <v>23000</v>
      </c>
      <c r="F769" s="58">
        <v>0</v>
      </c>
      <c r="G769" s="58">
        <v>0</v>
      </c>
      <c r="H769" s="71">
        <f t="shared" si="31"/>
        <v>0</v>
      </c>
    </row>
    <row r="770" spans="1:8" ht="25.5" x14ac:dyDescent="0.2">
      <c r="A770" s="33">
        <v>11</v>
      </c>
      <c r="B770" s="33">
        <v>372</v>
      </c>
      <c r="C770" s="34" t="s">
        <v>487</v>
      </c>
      <c r="D770" s="58">
        <v>0</v>
      </c>
      <c r="E770" s="58" t="s">
        <v>16</v>
      </c>
      <c r="F770" s="58">
        <v>0</v>
      </c>
      <c r="G770" s="58">
        <v>0</v>
      </c>
      <c r="H770" s="58" t="s">
        <v>16</v>
      </c>
    </row>
    <row r="771" spans="1:8" ht="25.5" x14ac:dyDescent="0.2">
      <c r="A771" s="33">
        <v>11</v>
      </c>
      <c r="B771" s="33">
        <v>3721</v>
      </c>
      <c r="C771" s="34" t="s">
        <v>488</v>
      </c>
      <c r="D771" s="58">
        <v>0</v>
      </c>
      <c r="E771" s="58" t="s">
        <v>16</v>
      </c>
      <c r="F771" s="58">
        <v>0</v>
      </c>
      <c r="G771" s="58">
        <v>0</v>
      </c>
      <c r="H771" s="58" t="s">
        <v>16</v>
      </c>
    </row>
    <row r="772" spans="1:8" ht="89.25" x14ac:dyDescent="0.2">
      <c r="A772" s="62">
        <v>11</v>
      </c>
      <c r="B772" s="62" t="s">
        <v>556</v>
      </c>
      <c r="C772" s="63" t="s">
        <v>557</v>
      </c>
      <c r="D772" s="64">
        <v>1200</v>
      </c>
      <c r="E772" s="64">
        <v>2000</v>
      </c>
      <c r="F772" s="64">
        <v>1440</v>
      </c>
      <c r="G772" s="65">
        <f t="shared" si="32"/>
        <v>120</v>
      </c>
      <c r="H772" s="65">
        <f>(F772/E772)*100</f>
        <v>72</v>
      </c>
    </row>
    <row r="773" spans="1:8" ht="45" customHeight="1" x14ac:dyDescent="0.2">
      <c r="A773" s="66">
        <v>11</v>
      </c>
      <c r="B773" s="66" t="s">
        <v>558</v>
      </c>
      <c r="C773" s="67" t="s">
        <v>559</v>
      </c>
      <c r="D773" s="68">
        <v>1200</v>
      </c>
      <c r="E773" s="68">
        <v>2000</v>
      </c>
      <c r="F773" s="68">
        <v>1440</v>
      </c>
      <c r="G773" s="57">
        <f t="shared" si="32"/>
        <v>120</v>
      </c>
      <c r="H773" s="57">
        <f t="shared" si="31"/>
        <v>72</v>
      </c>
    </row>
    <row r="774" spans="1:8" ht="30" customHeight="1" x14ac:dyDescent="0.2">
      <c r="A774" s="33"/>
      <c r="B774" s="33"/>
      <c r="C774" s="34" t="s">
        <v>524</v>
      </c>
      <c r="D774" s="58">
        <v>1200</v>
      </c>
      <c r="E774" s="58">
        <v>2000</v>
      </c>
      <c r="F774" s="58">
        <v>1440</v>
      </c>
      <c r="G774" s="71">
        <f t="shared" si="32"/>
        <v>120</v>
      </c>
      <c r="H774" s="71">
        <f t="shared" si="31"/>
        <v>72</v>
      </c>
    </row>
    <row r="775" spans="1:8" x14ac:dyDescent="0.2">
      <c r="A775" s="33">
        <v>11</v>
      </c>
      <c r="B775" s="33">
        <v>3</v>
      </c>
      <c r="C775" s="34" t="s">
        <v>250</v>
      </c>
      <c r="D775" s="58">
        <v>1200</v>
      </c>
      <c r="E775" s="58">
        <v>2000</v>
      </c>
      <c r="F775" s="58">
        <v>1440</v>
      </c>
      <c r="G775" s="71">
        <f t="shared" si="32"/>
        <v>120</v>
      </c>
      <c r="H775" s="71">
        <f t="shared" si="31"/>
        <v>72</v>
      </c>
    </row>
    <row r="776" spans="1:8" x14ac:dyDescent="0.2">
      <c r="A776" s="33">
        <v>11</v>
      </c>
      <c r="B776" s="33">
        <v>35</v>
      </c>
      <c r="C776" s="34" t="s">
        <v>400</v>
      </c>
      <c r="D776" s="58">
        <v>1200</v>
      </c>
      <c r="E776" s="58">
        <v>2000</v>
      </c>
      <c r="F776" s="58">
        <v>1440</v>
      </c>
      <c r="G776" s="71">
        <f t="shared" si="32"/>
        <v>120</v>
      </c>
      <c r="H776" s="71">
        <f t="shared" si="31"/>
        <v>72</v>
      </c>
    </row>
    <row r="777" spans="1:8" ht="38.25" x14ac:dyDescent="0.2">
      <c r="A777" s="33">
        <v>11</v>
      </c>
      <c r="B777" s="33">
        <v>351</v>
      </c>
      <c r="C777" s="34" t="s">
        <v>560</v>
      </c>
      <c r="D777" s="58">
        <v>1200</v>
      </c>
      <c r="E777" s="58" t="s">
        <v>16</v>
      </c>
      <c r="F777" s="58">
        <v>1440</v>
      </c>
      <c r="G777" s="71">
        <f t="shared" si="32"/>
        <v>120</v>
      </c>
      <c r="H777" s="58" t="s">
        <v>16</v>
      </c>
    </row>
    <row r="778" spans="1:8" ht="38.25" x14ac:dyDescent="0.2">
      <c r="A778" s="33">
        <v>11</v>
      </c>
      <c r="B778" s="33">
        <v>3522</v>
      </c>
      <c r="C778" s="34" t="s">
        <v>666</v>
      </c>
      <c r="D778" s="58">
        <v>1200</v>
      </c>
      <c r="E778" s="58" t="s">
        <v>16</v>
      </c>
      <c r="F778" s="58">
        <v>1440</v>
      </c>
      <c r="G778" s="71">
        <f t="shared" si="32"/>
        <v>120</v>
      </c>
      <c r="H778" s="58" t="s">
        <v>16</v>
      </c>
    </row>
    <row r="779" spans="1:8" x14ac:dyDescent="0.2">
      <c r="A779" s="119"/>
      <c r="B779" s="119"/>
      <c r="C779" s="92"/>
      <c r="D779" s="120"/>
      <c r="E779" s="120"/>
      <c r="F779" s="120"/>
      <c r="G779" s="121"/>
      <c r="H779" s="120"/>
    </row>
    <row r="780" spans="1:8" ht="15.75" customHeight="1" x14ac:dyDescent="0.2">
      <c r="A780" s="148" t="s">
        <v>561</v>
      </c>
      <c r="B780" s="148"/>
      <c r="C780" s="148"/>
      <c r="D780" s="148"/>
      <c r="E780" s="148"/>
      <c r="F780" s="148"/>
      <c r="G780" s="148"/>
      <c r="H780" s="148"/>
    </row>
    <row r="781" spans="1:8" ht="31.5" customHeight="1" x14ac:dyDescent="0.2">
      <c r="A781" s="150" t="s">
        <v>687</v>
      </c>
      <c r="B781" s="150"/>
      <c r="C781" s="150"/>
      <c r="D781" s="150"/>
      <c r="E781" s="150"/>
      <c r="F781" s="150"/>
      <c r="G781" s="150"/>
      <c r="H781" s="150"/>
    </row>
    <row r="782" spans="1:8" ht="15" x14ac:dyDescent="0.2">
      <c r="A782" s="148" t="s">
        <v>681</v>
      </c>
      <c r="B782" s="151"/>
      <c r="C782" s="151"/>
      <c r="D782" s="151"/>
      <c r="E782" s="151"/>
      <c r="F782" s="151"/>
      <c r="G782" s="151"/>
      <c r="H782" s="151"/>
    </row>
    <row r="783" spans="1:8" ht="14.25" x14ac:dyDescent="0.2">
      <c r="A783" s="148" t="s">
        <v>682</v>
      </c>
      <c r="B783" s="148"/>
      <c r="C783" s="148"/>
      <c r="D783" s="148"/>
      <c r="E783" s="148"/>
      <c r="F783" s="148"/>
      <c r="G783" s="148"/>
      <c r="H783" s="148"/>
    </row>
    <row r="784" spans="1:8" ht="20.25" customHeight="1" x14ac:dyDescent="0.2">
      <c r="A784" s="149" t="s">
        <v>688</v>
      </c>
      <c r="B784" s="149"/>
      <c r="C784" s="149"/>
      <c r="D784" s="149"/>
      <c r="E784" s="149"/>
      <c r="F784" s="149"/>
      <c r="G784" s="149"/>
      <c r="H784" s="149"/>
    </row>
    <row r="785" spans="1:8" ht="15" x14ac:dyDescent="0.2">
      <c r="A785" s="124"/>
      <c r="B785" s="124"/>
      <c r="C785" s="125"/>
      <c r="D785" s="126"/>
      <c r="E785" s="126"/>
      <c r="F785" s="126"/>
      <c r="G785" s="127"/>
      <c r="H785" s="126"/>
    </row>
    <row r="786" spans="1:8" ht="14.25" x14ac:dyDescent="0.2">
      <c r="A786" s="148" t="s">
        <v>683</v>
      </c>
      <c r="B786" s="148"/>
      <c r="C786" s="148"/>
      <c r="D786" s="148"/>
      <c r="E786" s="148"/>
      <c r="F786" s="148"/>
      <c r="G786" s="148"/>
      <c r="H786" s="148"/>
    </row>
    <row r="787" spans="1:8" ht="29.25" customHeight="1" x14ac:dyDescent="0.2">
      <c r="A787" s="148" t="s">
        <v>689</v>
      </c>
      <c r="B787" s="148"/>
      <c r="C787" s="148"/>
      <c r="D787" s="148"/>
      <c r="E787" s="148"/>
      <c r="F787" s="148"/>
      <c r="G787" s="148"/>
      <c r="H787" s="148"/>
    </row>
    <row r="788" spans="1:8" ht="21.75" customHeight="1" x14ac:dyDescent="0.2">
      <c r="A788" s="149" t="s">
        <v>690</v>
      </c>
      <c r="B788" s="149"/>
      <c r="C788" s="149"/>
      <c r="D788" s="149"/>
      <c r="E788" s="149"/>
      <c r="F788" s="149"/>
      <c r="G788" s="149"/>
      <c r="H788" s="149"/>
    </row>
    <row r="789" spans="1:8" ht="15" x14ac:dyDescent="0.2">
      <c r="A789" s="124"/>
      <c r="B789" s="124"/>
      <c r="C789" s="125"/>
      <c r="D789" s="126"/>
      <c r="E789" s="126"/>
      <c r="F789" s="126"/>
      <c r="G789" s="127"/>
      <c r="H789" s="126"/>
    </row>
    <row r="790" spans="1:8" ht="14.25" x14ac:dyDescent="0.2">
      <c r="A790" s="148" t="s">
        <v>684</v>
      </c>
      <c r="B790" s="148"/>
      <c r="C790" s="148"/>
      <c r="D790" s="148"/>
      <c r="E790" s="148"/>
      <c r="F790" s="148"/>
      <c r="G790" s="148"/>
      <c r="H790" s="148"/>
    </row>
    <row r="791" spans="1:8" ht="14.25" x14ac:dyDescent="0.2">
      <c r="A791" s="148" t="s">
        <v>685</v>
      </c>
      <c r="B791" s="148"/>
      <c r="C791" s="148"/>
      <c r="D791" s="148"/>
      <c r="E791" s="148"/>
      <c r="F791" s="148"/>
      <c r="G791" s="148"/>
      <c r="H791" s="148"/>
    </row>
    <row r="792" spans="1:8" ht="57" customHeight="1" x14ac:dyDescent="0.2">
      <c r="A792" s="149" t="s">
        <v>713</v>
      </c>
      <c r="B792" s="149"/>
      <c r="C792" s="149"/>
      <c r="D792" s="149"/>
      <c r="E792" s="149"/>
      <c r="F792" s="149"/>
      <c r="G792" s="149"/>
      <c r="H792" s="149"/>
    </row>
    <row r="793" spans="1:8" ht="17.25" customHeight="1" x14ac:dyDescent="0.2">
      <c r="A793" s="144" t="s">
        <v>686</v>
      </c>
      <c r="B793" s="144"/>
      <c r="C793" s="144"/>
      <c r="D793" s="144"/>
      <c r="E793" s="144"/>
      <c r="F793" s="144"/>
      <c r="G793" s="144"/>
      <c r="H793" s="144"/>
    </row>
    <row r="794" spans="1:8" ht="29.25" customHeight="1" x14ac:dyDescent="0.2">
      <c r="A794" s="147" t="s">
        <v>691</v>
      </c>
      <c r="B794" s="147"/>
      <c r="C794" s="147"/>
      <c r="D794" s="147"/>
      <c r="E794" s="147"/>
      <c r="F794" s="147"/>
      <c r="G794" s="147"/>
      <c r="H794" s="147"/>
    </row>
    <row r="795" spans="1:8" ht="18" customHeight="1" x14ac:dyDescent="0.25">
      <c r="A795" s="129"/>
      <c r="B795" s="129"/>
      <c r="C795" s="129"/>
      <c r="D795" s="129"/>
      <c r="E795" s="129"/>
      <c r="F795" s="129"/>
      <c r="G795" s="129"/>
      <c r="H795" s="129"/>
    </row>
    <row r="796" spans="1:8" ht="15" x14ac:dyDescent="0.25">
      <c r="A796" s="10"/>
      <c r="B796" s="128"/>
      <c r="C796" s="10"/>
      <c r="D796" s="2"/>
      <c r="E796" s="2"/>
      <c r="F796" s="2"/>
      <c r="G796" s="2"/>
      <c r="H796" s="2"/>
    </row>
    <row r="797" spans="1:8" ht="15" x14ac:dyDescent="0.25">
      <c r="A797" s="10"/>
      <c r="B797" s="128"/>
      <c r="C797" s="10"/>
      <c r="D797" s="2"/>
      <c r="E797" s="2"/>
      <c r="F797" s="146" t="s">
        <v>675</v>
      </c>
      <c r="G797" s="146"/>
      <c r="H797" s="146"/>
    </row>
    <row r="798" spans="1:8" ht="15" x14ac:dyDescent="0.25">
      <c r="A798" s="10"/>
      <c r="B798" s="128"/>
      <c r="C798" s="10"/>
      <c r="D798" s="2"/>
      <c r="E798" s="2"/>
      <c r="F798" s="146"/>
      <c r="G798" s="146"/>
      <c r="H798" s="146"/>
    </row>
  </sheetData>
  <mergeCells count="19">
    <mergeCell ref="F797:H798"/>
    <mergeCell ref="A794:H794"/>
    <mergeCell ref="A14:H14"/>
    <mergeCell ref="A780:H780"/>
    <mergeCell ref="A787:H787"/>
    <mergeCell ref="A788:H788"/>
    <mergeCell ref="A790:H790"/>
    <mergeCell ref="A791:H791"/>
    <mergeCell ref="A792:H792"/>
    <mergeCell ref="A781:H781"/>
    <mergeCell ref="A782:H782"/>
    <mergeCell ref="A784:H784"/>
    <mergeCell ref="A786:H786"/>
    <mergeCell ref="A783:H783"/>
    <mergeCell ref="A1:B1"/>
    <mergeCell ref="A2:H2"/>
    <mergeCell ref="A4:H4"/>
    <mergeCell ref="J18:L18"/>
    <mergeCell ref="A793:H793"/>
  </mergeCells>
  <phoneticPr fontId="5" type="noConversion"/>
  <pageMargins left="0.7" right="0.7" top="0.75" bottom="0.75" header="0.3" footer="0.3"/>
  <pageSetup paperSize="9" fitToHeight="0" orientation="landscape" r:id="rId1"/>
  <rowBreaks count="6" manualBreakCount="6">
    <brk id="12" max="7" man="1"/>
    <brk id="415" max="7" man="1"/>
    <brk id="429" max="7" man="1"/>
    <brk id="498" max="7" man="1"/>
    <brk id="515" max="7" man="1"/>
    <brk id="77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Račun prihoda i rashoda</vt:lpstr>
      <vt:lpstr>Prema ekonomskoj klasifikaciji</vt:lpstr>
      <vt:lpstr>Prema izvorima financiranja</vt:lpstr>
      <vt:lpstr>Prema funkcijskoj klasifikaciji</vt:lpstr>
      <vt:lpstr>Posebni dio</vt:lpstr>
      <vt:lpstr>'Prema ekonomskoj klasifikaciji'!_Hlk143761907</vt:lpstr>
      <vt:lpstr>'Prema izvorima financiranja'!_Hlk144102178</vt:lpstr>
      <vt:lpstr>'Posebni dio'!Podrucje_ispisa</vt:lpstr>
      <vt:lpstr>'Prema ekonomskoj klasifikaciji'!Podrucje_ispisa</vt:lpstr>
      <vt:lpstr>'Račun prihoda i rashoda'!Podrucje_ispisa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Sveti Đurđ</dc:creator>
  <cp:lastModifiedBy>Sveti Đurđ</cp:lastModifiedBy>
  <cp:lastPrinted>2026-09-21T07:00:28Z</cp:lastPrinted>
  <dcterms:created xsi:type="dcterms:W3CDTF">2026-07-23T10:47:31Z</dcterms:created>
  <dcterms:modified xsi:type="dcterms:W3CDTF">2026-09-21T08:10:27Z</dcterms:modified>
</cp:coreProperties>
</file>